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RIF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<sst xmlns="http://schemas.openxmlformats.org/spreadsheetml/2006/main" count="69" uniqueCount="69">
  <si>
    <t xml:space="preserve">Calculez vos frais de scolarité</t>
  </si>
  <si>
    <t xml:space="preserve">Les frais annuels de scolarité sont calculés en fonction de votre Revenu Fiscal de Référence (RFR) et du notre nombre de parts fiscales de votre foyer.</t>
  </si>
  <si>
    <t xml:space="preserve">Le quotient des deux valeurs (RFR/nombre de parts) s'appelle le Quotient Prairie (QP). </t>
  </si>
  <si>
    <t xml:space="preserve">Ce QP permet de calculer le montant de votre contribution aux frais de scolarité. </t>
  </si>
  <si>
    <t xml:space="preserve">VOS INFORMATIONS</t>
  </si>
  <si>
    <t xml:space="preserve">Revenu Fiscal de Référence</t>
  </si>
  <si>
    <t xml:space="preserve">   1.  Indiquez le Revenu Fiscal de Référence de votre foyer ci-contre (il se trouve sur la page 1 de votre feuille d'imposition).</t>
  </si>
  <si>
    <t xml:space="preserve">Nombre de Parts Fiscales</t>
  </si>
  <si>
    <t xml:space="preserve">   2.  Indiquez le nombre de parts fiscales de votre foyer ci-contre (en page 2 de votre feuille d'imposition).</t>
  </si>
  <si>
    <t xml:space="preserve">Quotient Prairie</t>
  </si>
  <si>
    <t xml:space="preserve">   3.  Votre QP s'affiche ci-contre.</t>
  </si>
  <si>
    <t xml:space="preserve">VOTRE CONTRIBUTION  ANNUELLE EN EUROS</t>
  </si>
  <si>
    <t xml:space="preserve">Parent(s) en garde exclusive</t>
  </si>
  <si>
    <t xml:space="preserve">Parent isolé en garde exclusive : il/ elle paye 90% de son tarif</t>
  </si>
  <si>
    <t xml:space="preserve">Parent en garde alternée: chacun paye 50% de son tarif</t>
  </si>
  <si>
    <t xml:space="preserve">Parent isolée en garde alternée: chacun paye 45% de son tarif</t>
  </si>
  <si>
    <t xml:space="preserve"> 4. Votre contribution s'affiche dans la case correspondant à votre situation.</t>
  </si>
  <si>
    <r>
      <rPr>
        <sz val="12"/>
        <rFont val="Calibri"/>
        <family val="0"/>
        <charset val="1"/>
      </rPr>
      <t xml:space="preserve">Pour </t>
    </r>
    <r>
      <rPr>
        <b val="true"/>
        <sz val="12"/>
        <rFont val="Calibri"/>
        <family val="0"/>
        <charset val="1"/>
      </rPr>
      <t xml:space="preserve">un</t>
    </r>
    <r>
      <rPr>
        <sz val="12"/>
        <rFont val="Calibri"/>
        <family val="0"/>
        <charset val="1"/>
      </rPr>
      <t xml:space="preserve"> enfant inscrit</t>
    </r>
  </si>
  <si>
    <r>
      <rPr>
        <sz val="12"/>
        <rFont val="Calibri"/>
        <family val="0"/>
        <charset val="1"/>
      </rPr>
      <t xml:space="preserve">Pour </t>
    </r>
    <r>
      <rPr>
        <b val="true"/>
        <sz val="12"/>
        <rFont val="Calibri"/>
        <family val="0"/>
        <charset val="1"/>
      </rPr>
      <t xml:space="preserve">deux</t>
    </r>
    <r>
      <rPr>
        <sz val="12"/>
        <rFont val="Calibri"/>
        <family val="0"/>
        <charset val="1"/>
      </rPr>
      <t xml:space="preserve"> enfants inscrits</t>
    </r>
  </si>
  <si>
    <t xml:space="preserve">Le deuxième enfant inscrit a une réduction de 20 %.</t>
  </si>
  <si>
    <r>
      <rPr>
        <sz val="12"/>
        <rFont val="Calibri"/>
        <family val="0"/>
        <charset val="1"/>
      </rPr>
      <t xml:space="preserve">Pour </t>
    </r>
    <r>
      <rPr>
        <b val="true"/>
        <sz val="12"/>
        <rFont val="Calibri"/>
        <family val="0"/>
        <charset val="1"/>
      </rPr>
      <t xml:space="preserve">trois</t>
    </r>
    <r>
      <rPr>
        <sz val="12"/>
        <rFont val="Calibri"/>
        <family val="0"/>
        <charset val="1"/>
      </rPr>
      <t xml:space="preserve"> enfants inscrits</t>
    </r>
  </si>
  <si>
    <t xml:space="preserve">Le troisième enfant inscrit a une réduction de 30 %.</t>
  </si>
  <si>
    <r>
      <rPr>
        <sz val="12"/>
        <rFont val="Calibri"/>
        <family val="0"/>
        <charset val="1"/>
      </rPr>
      <t xml:space="preserve">Pour </t>
    </r>
    <r>
      <rPr>
        <b val="true"/>
        <sz val="12"/>
        <rFont val="Calibri"/>
        <family val="0"/>
        <charset val="1"/>
      </rPr>
      <t xml:space="preserve">quatre</t>
    </r>
    <r>
      <rPr>
        <sz val="12"/>
        <rFont val="Calibri"/>
        <family val="0"/>
        <charset val="1"/>
      </rPr>
      <t xml:space="preserve"> enfants inscrits</t>
    </r>
  </si>
  <si>
    <t xml:space="preserve">Le quatrième enfant inscrit a une réduction de 30 %. </t>
  </si>
  <si>
    <t xml:space="preserve">Les grands principes :</t>
  </si>
  <si>
    <t xml:space="preserve">   Toutes les familles, mêmes les plus démunies, contribuent aux frais de scolarité, afin qu’elles soient toutes pleinement impliquées.</t>
  </si>
  <si>
    <t xml:space="preserve">   Les familles contribuent d’autant plus que leur QP est élevé. Les familles les plus aisées sont ainsi solidaires des moins aisées (péréquation). </t>
  </si>
  <si>
    <t xml:space="preserve">   Le QP est plus équitable que le seul revenu car il tient compte aussi des charges induites par le nombre de personnes vivant sur ce revenu.</t>
  </si>
  <si>
    <t xml:space="preserve">   Les contributions sont réduites pour le deuxième enfant et les suivants pour que tous soient accueillis sans mettre la famille en difficulté financière.</t>
  </si>
  <si>
    <r>
      <rPr>
        <b val="true"/>
        <sz val="11"/>
        <rFont val="Arial"/>
        <family val="2"/>
        <charset val="1"/>
      </rPr>
      <t xml:space="preserve">Contributions minimales et contributions pour le deuxième enfant et suivants </t>
    </r>
    <r>
      <rPr>
        <sz val="11"/>
        <rFont val="Arial"/>
        <family val="2"/>
        <charset val="1"/>
      </rPr>
      <t xml:space="preserve">:</t>
    </r>
  </si>
  <si>
    <r>
      <rPr>
        <b val="true"/>
        <sz val="11"/>
        <rFont val="Arial"/>
        <family val="2"/>
        <charset val="1"/>
      </rPr>
      <t xml:space="preserve">   Minimum </t>
    </r>
    <r>
      <rPr>
        <sz val="11"/>
        <rFont val="Arial"/>
        <family val="2"/>
        <charset val="1"/>
      </rPr>
      <t xml:space="preserve">: Il est appliqué quand le QP ≤ 1 800. Ce minimum est de 200 € pour le premier enfant.</t>
    </r>
  </si>
  <si>
    <r>
      <rPr>
        <b val="true"/>
        <sz val="11"/>
        <rFont val="Arial"/>
        <family val="2"/>
        <charset val="1"/>
      </rPr>
      <t xml:space="preserve">   Pour plus d’un enfant scolarisé </t>
    </r>
    <r>
      <rPr>
        <sz val="11"/>
        <rFont val="Arial"/>
        <family val="2"/>
        <charset val="1"/>
      </rPr>
      <t xml:space="preserve">: Une réduction de 20% est appliquée au deuxième enfant et de 30% pour chacun des autres enfants.</t>
    </r>
  </si>
  <si>
    <t xml:space="preserve">1 enfant</t>
  </si>
  <si>
    <t xml:space="preserve">2 enfants</t>
  </si>
  <si>
    <t xml:space="preserve">3 enfants</t>
  </si>
  <si>
    <t xml:space="preserve">4 enfants</t>
  </si>
  <si>
    <t xml:space="preserve">MINIMUM</t>
  </si>
  <si>
    <t xml:space="preserve">REDUCTION</t>
  </si>
  <si>
    <t xml:space="preserve">Détail du calcul mathématique pour un enfant :</t>
  </si>
  <si>
    <t xml:space="preserve">Le calcul des frais de scolarité commence avec un tarif minimum (200 €) pour un QP = 0. </t>
  </si>
  <si>
    <t xml:space="preserve">Si le QP est compris entre 0 et 1800, un pourcentage (ici, approximativement 4%) est appliqué au montant du QP et le résultat est ajouté au tarif minimum. </t>
  </si>
  <si>
    <t xml:space="preserve">Si le QP est compris entre 1800 et 5702, un pourcentage de 10 %  est appliqué au montant du QP qui dépasse 1800€ et le résultat est ajouté au tarif au premier seuil (280€). </t>
  </si>
  <si>
    <t xml:space="preserve">Si le QP est compris entre 5702 et 9710, un pourcentage de  12 % est appliqué au montant du QP qui dépasse 5702€, et le résultat est ajouté au tarif au deuxième seuil (679 €). </t>
  </si>
  <si>
    <t xml:space="preserve">Ainsi de suite jusqu'au dernier seuil.  </t>
  </si>
  <si>
    <t xml:space="preserve">Les pourcentages et les seuils sont indiqués dans le tableau ci-dessous :</t>
  </si>
  <si>
    <t xml:space="preserve">SEUIL (QP)</t>
  </si>
  <si>
    <t xml:space="preserve">POURCENTAGE</t>
  </si>
  <si>
    <t xml:space="preserve">TARIF AU SEUIL</t>
  </si>
  <si>
    <t xml:space="preserve">-</t>
  </si>
  <si>
    <t xml:space="preserve">QP supérieur à 50 000€ : participation volontaire (supérieure au seuil 12)</t>
  </si>
  <si>
    <t xml:space="preserve">Tableau de calculs intermédiaires utilisés par le simulateur</t>
  </si>
  <si>
    <t xml:space="preserve">Seuil</t>
  </si>
  <si>
    <t xml:space="preserve">QP</t>
  </si>
  <si>
    <t xml:space="preserve">tarif par tranche</t>
  </si>
  <si>
    <t xml:space="preserve">tranche</t>
  </si>
  <si>
    <t xml:space="preserve">Seuil 1</t>
  </si>
  <si>
    <t xml:space="preserve">Seuil 2</t>
  </si>
  <si>
    <t xml:space="preserve">Seuil 3</t>
  </si>
  <si>
    <t xml:space="preserve">Seuil 4</t>
  </si>
  <si>
    <t xml:space="preserve">Seuil 5</t>
  </si>
  <si>
    <t xml:space="preserve">Seuil 6</t>
  </si>
  <si>
    <t xml:space="preserve">Seuil 7</t>
  </si>
  <si>
    <t xml:space="preserve">Seuil 8</t>
  </si>
  <si>
    <t xml:space="preserve">Seuil 9</t>
  </si>
  <si>
    <t xml:space="preserve">Seuil 10</t>
  </si>
  <si>
    <t xml:space="preserve">Seuil 11</t>
  </si>
  <si>
    <t xml:space="preserve">Seuil 12</t>
  </si>
  <si>
    <t xml:space="preserve">somme</t>
  </si>
  <si>
    <t xml:space="preserve">avec base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</si>
</sst>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#,##0\ [$€-40C];\-#,##0\ [$€-40C]"/>
    <numFmt numFmtId="167" formatCode="#,##0.00"/>
    <numFmt numFmtId="168" formatCode="0.00"/>
    <numFmt numFmtId="169" formatCode="\ * #,##0.00&quot;   &quot;;\-* #,##0.00&quot;   &quot;;\ * \-??&quot;   &quot;"/>
    <numFmt numFmtId="170" formatCode="0\ %"/>
    <numFmt numFmtId="171" formatCode="#,##0.00\ [$€-40C];[RED]\-#,##0.00\ [$€-40C]"/>
  </numFmts>
  <fonts count="1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Calibri"/>
      <family val="0"/>
      <charset val="1"/>
    </font>
    <font>
      <sz val="12"/>
      <name val="Calibri"/>
      <family val="0"/>
      <charset val="1"/>
    </font>
    <font>
      <b val="true"/>
      <sz val="12"/>
      <name val="Calibri"/>
      <family val="0"/>
      <charset val="1"/>
    </font>
    <font>
      <b val="true"/>
      <sz val="17"/>
      <color rgb="FFFFFFFF"/>
      <name val="Calibri"/>
      <family val="0"/>
      <charset val="1"/>
    </font>
    <font>
      <b val="true"/>
      <sz val="16"/>
      <color rgb="FFFFFFFF"/>
      <name val="Calibri"/>
      <family val="0"/>
      <charset val="1"/>
    </font>
    <font>
      <sz val="11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sz val="12"/>
      <color rgb="FFFFFFFF"/>
      <name val="Calibri"/>
      <family val="0"/>
      <charset val="1"/>
    </font>
    <font>
      <sz val="10"/>
      <name val="Arial"/>
      <family val="2"/>
      <charset val="1"/>
    </font>
    <font>
      <i val="true"/>
      <sz val="12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228B22"/>
        <bgColor rgb="FF339966"/>
      </patternFill>
    </fill>
    <fill>
      <patternFill patternType="solid">
        <fgColor rgb="FF9ACD32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2" borderId="0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7" fillId="3" borderId="1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5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3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5" fillId="4" borderId="3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4" fontId="9" fillId="2" borderId="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8" fontId="6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3" borderId="0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5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3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228B22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ACD32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4" activeCellId="0" sqref="E44"/>
    </sheetView>
  </sheetViews>
  <sheetFormatPr defaultColWidth="11.36328125" defaultRowHeight="15" zeroHeight="false" outlineLevelRow="0" outlineLevelCol="0"/>
  <cols>
    <col collapsed="false" customWidth="true" hidden="false" outlineLevel="0" max="1" min="1" style="1" width="30.4"/>
    <col collapsed="false" customWidth="true" hidden="false" outlineLevel="0" max="2" min="2" style="1" width="21.2"/>
    <col collapsed="false" customWidth="true" hidden="false" outlineLevel="0" max="3" min="3" style="1" width="19.5"/>
    <col collapsed="false" customWidth="true" hidden="false" outlineLevel="0" max="4" min="4" style="1" width="18.9"/>
    <col collapsed="false" customWidth="true" hidden="false" outlineLevel="0" max="5" min="5" style="1" width="17.82"/>
    <col collapsed="false" customWidth="true" hidden="false" outlineLevel="0" max="6" min="6" style="1" width="17.86"/>
    <col collapsed="false" customWidth="true" hidden="false" outlineLevel="0" max="7" min="7" style="1" width="30.3"/>
    <col collapsed="false" customWidth="true" hidden="false" outlineLevel="0" max="9" min="8" style="1" width="17.73"/>
    <col collapsed="false" customWidth="true" hidden="false" outlineLevel="0" max="10" min="10" style="1" width="26.35"/>
    <col collapsed="false" customWidth="true" hidden="false" outlineLevel="0" max="11" min="11" style="1" width="4.67"/>
    <col collapsed="false" customWidth="true" hidden="false" outlineLevel="0" max="18" min="12" style="1" width="14.35"/>
    <col collapsed="false" customWidth="false" hidden="false" outlineLevel="0" max="1024" min="19" style="1" width="11.35"/>
  </cols>
  <sheetData>
    <row r="1" customFormat="false" ht="20.75" hidden="false" customHeight="tru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customFormat="false" ht="6.7" hidden="false" customHeight="true" outlineLevel="0" collapsed="false">
      <c r="A2" s="6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5"/>
      <c r="N2" s="5"/>
      <c r="O2" s="5"/>
      <c r="P2" s="5"/>
      <c r="Q2" s="4"/>
      <c r="R2" s="4"/>
      <c r="S2" s="4"/>
      <c r="T2" s="4"/>
      <c r="U2" s="4"/>
      <c r="V2" s="4"/>
      <c r="W2" s="4"/>
    </row>
    <row r="3" customFormat="false" ht="15.35" hidden="false" customHeight="true" outlineLevel="0" collapsed="false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4"/>
      <c r="L3" s="4"/>
      <c r="M3" s="5"/>
      <c r="N3" s="5"/>
      <c r="O3" s="5"/>
      <c r="P3" s="5"/>
      <c r="Q3" s="4"/>
      <c r="R3" s="4"/>
      <c r="S3" s="4"/>
      <c r="T3" s="4"/>
      <c r="U3" s="4"/>
      <c r="V3" s="4"/>
      <c r="W3" s="4"/>
    </row>
    <row r="4" customFormat="false" ht="15.15" hidden="false" customHeight="tru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8"/>
      <c r="J4" s="8"/>
      <c r="K4" s="9"/>
      <c r="L4" s="5"/>
      <c r="M4" s="5"/>
      <c r="N4" s="5"/>
      <c r="O4" s="5"/>
      <c r="P4" s="5"/>
      <c r="Q4" s="4"/>
      <c r="R4" s="4"/>
      <c r="S4" s="4"/>
      <c r="T4" s="4"/>
      <c r="U4" s="4"/>
      <c r="V4" s="4"/>
      <c r="W4" s="4"/>
    </row>
    <row r="5" customFormat="false" ht="15.15" hidden="false" customHeight="true" outlineLevel="0" collapsed="false">
      <c r="A5" s="10" t="s">
        <v>3</v>
      </c>
      <c r="B5" s="7"/>
      <c r="C5" s="7"/>
      <c r="D5" s="7"/>
      <c r="E5" s="7"/>
      <c r="F5" s="7"/>
      <c r="G5" s="7"/>
      <c r="H5" s="7"/>
      <c r="I5" s="8"/>
      <c r="J5" s="8"/>
      <c r="K5" s="9"/>
      <c r="L5" s="5"/>
      <c r="M5" s="5"/>
      <c r="N5" s="5"/>
      <c r="O5" s="5"/>
      <c r="P5" s="5"/>
      <c r="Q5" s="4"/>
      <c r="R5" s="4"/>
      <c r="S5" s="4"/>
      <c r="T5" s="4"/>
      <c r="U5" s="4"/>
      <c r="V5" s="4"/>
      <c r="W5" s="4"/>
    </row>
    <row r="6" customFormat="false" ht="15.6" hidden="false" customHeight="true" outlineLevel="0" collapsed="false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  <c r="O6" s="5"/>
      <c r="P6" s="5"/>
      <c r="Q6" s="4"/>
      <c r="R6" s="4"/>
      <c r="S6" s="4"/>
      <c r="T6" s="4"/>
      <c r="U6" s="4"/>
      <c r="V6" s="4"/>
      <c r="W6" s="4"/>
    </row>
    <row r="7" customFormat="false" ht="28.35" hidden="false" customHeight="true" outlineLevel="0" collapsed="false">
      <c r="A7" s="11" t="s">
        <v>4</v>
      </c>
      <c r="B7" s="12"/>
      <c r="C7" s="12"/>
      <c r="D7" s="5"/>
      <c r="E7" s="5"/>
      <c r="F7" s="5"/>
      <c r="G7" s="5"/>
      <c r="H7" s="5"/>
      <c r="I7" s="5"/>
      <c r="J7" s="5"/>
      <c r="K7" s="5"/>
      <c r="L7" s="13"/>
      <c r="M7" s="13"/>
      <c r="N7" s="13"/>
      <c r="O7" s="13"/>
      <c r="P7" s="4"/>
      <c r="Q7" s="4"/>
      <c r="R7" s="4"/>
      <c r="S7" s="4"/>
      <c r="T7" s="4"/>
      <c r="U7" s="4"/>
      <c r="V7" s="4"/>
      <c r="AMJ7" s="0"/>
    </row>
    <row r="8" customFormat="false" ht="32" hidden="false" customHeight="true" outlineLevel="0" collapsed="false">
      <c r="A8" s="14" t="s">
        <v>5</v>
      </c>
      <c r="B8" s="15" t="n">
        <v>0</v>
      </c>
      <c r="C8" s="15"/>
      <c r="D8" s="16" t="s">
        <v>6</v>
      </c>
      <c r="E8" s="7"/>
      <c r="F8" s="7"/>
      <c r="G8" s="4"/>
      <c r="H8" s="4"/>
      <c r="I8" s="4"/>
      <c r="J8" s="17"/>
      <c r="K8" s="13"/>
      <c r="L8" s="13"/>
      <c r="M8" s="13"/>
      <c r="N8" s="13"/>
      <c r="O8" s="13"/>
      <c r="P8" s="4"/>
      <c r="Q8" s="4"/>
      <c r="R8" s="4"/>
      <c r="S8" s="4"/>
      <c r="T8" s="4"/>
      <c r="U8" s="4"/>
      <c r="V8" s="4"/>
      <c r="AMJ8" s="0"/>
    </row>
    <row r="9" customFormat="false" ht="31.95" hidden="false" customHeight="true" outlineLevel="0" collapsed="false">
      <c r="A9" s="14" t="s">
        <v>7</v>
      </c>
      <c r="B9" s="18" t="n">
        <v>1</v>
      </c>
      <c r="C9" s="18"/>
      <c r="D9" s="19" t="s">
        <v>8</v>
      </c>
      <c r="E9" s="7"/>
      <c r="F9" s="7"/>
      <c r="G9" s="4"/>
      <c r="H9" s="4"/>
      <c r="I9" s="4"/>
      <c r="J9" s="17"/>
      <c r="K9" s="13"/>
      <c r="L9" s="13"/>
      <c r="M9" s="13"/>
      <c r="N9" s="13"/>
      <c r="O9" s="13"/>
      <c r="P9" s="4"/>
      <c r="Q9" s="4"/>
      <c r="R9" s="4"/>
      <c r="S9" s="4"/>
      <c r="T9" s="4"/>
      <c r="U9" s="4"/>
      <c r="V9" s="4"/>
      <c r="AMJ9" s="0"/>
    </row>
    <row r="10" customFormat="false" ht="31.6" hidden="false" customHeight="true" outlineLevel="0" collapsed="false">
      <c r="A10" s="14" t="s">
        <v>9</v>
      </c>
      <c r="B10" s="15" t="n">
        <f aca="false">QUOTIENT(B8,B9)</f>
        <v>0</v>
      </c>
      <c r="C10" s="15"/>
      <c r="D10" s="19" t="s">
        <v>10</v>
      </c>
      <c r="E10" s="7"/>
      <c r="F10" s="7"/>
      <c r="G10" s="4"/>
      <c r="H10" s="4"/>
      <c r="I10" s="4"/>
      <c r="J10" s="20"/>
      <c r="K10" s="13"/>
      <c r="L10" s="13"/>
      <c r="M10" s="13"/>
      <c r="N10" s="13"/>
      <c r="O10" s="13"/>
      <c r="P10" s="4"/>
      <c r="Q10" s="4"/>
      <c r="R10" s="4"/>
      <c r="S10" s="4"/>
      <c r="T10" s="4"/>
      <c r="U10" s="4"/>
      <c r="V10" s="4"/>
      <c r="AMJ10" s="0"/>
    </row>
    <row r="11" customFormat="false" ht="24.15" hidden="false" customHeight="true" outlineLevel="0" collapsed="false">
      <c r="A11" s="5"/>
      <c r="B11" s="9"/>
      <c r="C11" s="21"/>
      <c r="D11" s="21"/>
      <c r="E11" s="20"/>
      <c r="F11" s="20"/>
      <c r="G11" s="20"/>
      <c r="H11" s="20"/>
      <c r="I11" s="13"/>
      <c r="J11" s="13"/>
      <c r="K11" s="13"/>
      <c r="L11" s="13"/>
      <c r="M11" s="13"/>
      <c r="N11" s="13"/>
      <c r="O11" s="13"/>
      <c r="P11" s="13"/>
      <c r="Q11" s="4"/>
      <c r="R11" s="4"/>
      <c r="S11" s="4"/>
      <c r="T11" s="4"/>
      <c r="U11" s="4"/>
      <c r="V11" s="4"/>
      <c r="W11" s="4"/>
    </row>
    <row r="12" customFormat="false" ht="28.05" hidden="false" customHeight="true" outlineLevel="0" collapsed="false">
      <c r="A12" s="22" t="s">
        <v>11</v>
      </c>
      <c r="B12" s="23"/>
      <c r="C12" s="23"/>
      <c r="D12" s="23"/>
      <c r="E12" s="23"/>
      <c r="F12" s="20"/>
      <c r="G12" s="20"/>
      <c r="H12" s="13"/>
      <c r="I12" s="13"/>
      <c r="J12" s="13"/>
      <c r="K12" s="13"/>
      <c r="L12" s="13"/>
      <c r="M12" s="13"/>
      <c r="N12" s="13"/>
      <c r="O12" s="13"/>
      <c r="P12" s="4"/>
      <c r="Q12" s="4"/>
      <c r="R12" s="4"/>
      <c r="S12" s="4"/>
      <c r="T12" s="4"/>
      <c r="U12" s="4"/>
      <c r="V12" s="4"/>
      <c r="AMJ12" s="0"/>
    </row>
    <row r="13" customFormat="false" ht="48.3" hidden="false" customHeight="true" outlineLevel="0" collapsed="false">
      <c r="A13" s="24"/>
      <c r="B13" s="25" t="s">
        <v>12</v>
      </c>
      <c r="C13" s="25" t="s">
        <v>13</v>
      </c>
      <c r="D13" s="25" t="s">
        <v>14</v>
      </c>
      <c r="E13" s="25" t="s">
        <v>15</v>
      </c>
      <c r="F13" s="26" t="s">
        <v>16</v>
      </c>
      <c r="G13" s="13"/>
      <c r="H13" s="13"/>
      <c r="I13" s="13"/>
      <c r="J13" s="13"/>
      <c r="K13" s="27"/>
      <c r="L13" s="27"/>
      <c r="M13" s="27"/>
      <c r="N13" s="27"/>
      <c r="O13" s="28"/>
      <c r="P13" s="27"/>
      <c r="Q13" s="29"/>
      <c r="R13" s="4"/>
      <c r="S13" s="4"/>
      <c r="T13" s="4"/>
      <c r="U13" s="4"/>
      <c r="V13" s="4"/>
      <c r="AMJ13" s="0"/>
    </row>
    <row r="14" customFormat="false" ht="24.15" hidden="false" customHeight="true" outlineLevel="0" collapsed="false">
      <c r="A14" s="30" t="s">
        <v>17</v>
      </c>
      <c r="B14" s="18" t="n">
        <f aca="false">D74</f>
        <v>200</v>
      </c>
      <c r="C14" s="31" t="n">
        <f aca="false">B14*0.9</f>
        <v>180</v>
      </c>
      <c r="D14" s="18" t="n">
        <f aca="false">B14*0.5</f>
        <v>100</v>
      </c>
      <c r="E14" s="32" t="n">
        <f aca="false">B14*0.45</f>
        <v>90</v>
      </c>
      <c r="F14" s="20"/>
      <c r="G14" s="20"/>
      <c r="H14" s="4"/>
      <c r="I14" s="4"/>
      <c r="J14" s="13"/>
      <c r="K14" s="33"/>
      <c r="L14" s="28"/>
      <c r="M14" s="28"/>
      <c r="N14" s="28"/>
      <c r="O14" s="28"/>
      <c r="P14" s="33"/>
      <c r="Q14" s="34"/>
      <c r="R14" s="4"/>
      <c r="S14" s="4"/>
      <c r="T14" s="4"/>
      <c r="U14" s="4"/>
      <c r="V14" s="4"/>
      <c r="AMJ14" s="0"/>
    </row>
    <row r="15" customFormat="false" ht="24.15" hidden="false" customHeight="true" outlineLevel="0" collapsed="false">
      <c r="A15" s="30" t="s">
        <v>18</v>
      </c>
      <c r="B15" s="18" t="n">
        <f aca="false">B14+B14*0.8</f>
        <v>360</v>
      </c>
      <c r="C15" s="31" t="n">
        <f aca="false">B15*0.9</f>
        <v>324</v>
      </c>
      <c r="D15" s="18" t="n">
        <f aca="false">B15*0.5</f>
        <v>180</v>
      </c>
      <c r="E15" s="32" t="n">
        <f aca="false">B15*0.45</f>
        <v>162</v>
      </c>
      <c r="F15" s="10" t="s">
        <v>19</v>
      </c>
      <c r="G15" s="10"/>
      <c r="H15" s="10"/>
      <c r="I15" s="4"/>
      <c r="J15" s="13"/>
      <c r="K15" s="33"/>
      <c r="L15" s="33"/>
      <c r="M15" s="33"/>
      <c r="N15" s="33"/>
      <c r="O15" s="33"/>
      <c r="P15" s="33"/>
      <c r="Q15" s="34"/>
      <c r="R15" s="4"/>
      <c r="S15" s="4"/>
      <c r="T15" s="4"/>
      <c r="U15" s="4"/>
      <c r="V15" s="4"/>
      <c r="AMJ15" s="0"/>
    </row>
    <row r="16" customFormat="false" ht="24.15" hidden="false" customHeight="true" outlineLevel="0" collapsed="false">
      <c r="A16" s="30" t="s">
        <v>20</v>
      </c>
      <c r="B16" s="18" t="n">
        <f aca="false">B15+B14*0.7</f>
        <v>500</v>
      </c>
      <c r="C16" s="31" t="n">
        <f aca="false">B16*0.9</f>
        <v>450</v>
      </c>
      <c r="D16" s="18" t="n">
        <f aca="false">B16*0.5</f>
        <v>250</v>
      </c>
      <c r="E16" s="32" t="n">
        <f aca="false">B16*0.45</f>
        <v>225</v>
      </c>
      <c r="F16" s="10" t="s">
        <v>21</v>
      </c>
      <c r="G16" s="10"/>
      <c r="H16" s="10"/>
      <c r="I16" s="4"/>
      <c r="J16" s="13"/>
      <c r="K16" s="33"/>
      <c r="L16" s="33"/>
      <c r="M16" s="33"/>
      <c r="N16" s="33"/>
      <c r="O16" s="33"/>
      <c r="P16" s="33"/>
      <c r="Q16" s="34"/>
      <c r="R16" s="4"/>
      <c r="S16" s="4"/>
      <c r="T16" s="4"/>
      <c r="U16" s="4"/>
      <c r="V16" s="4"/>
      <c r="AMJ16" s="0"/>
    </row>
    <row r="17" customFormat="false" ht="24.7" hidden="false" customHeight="true" outlineLevel="0" collapsed="false">
      <c r="A17" s="30" t="s">
        <v>22</v>
      </c>
      <c r="B17" s="18" t="n">
        <f aca="false">B16+B14*0.7</f>
        <v>640</v>
      </c>
      <c r="C17" s="31" t="n">
        <f aca="false">B17*0.9</f>
        <v>576</v>
      </c>
      <c r="D17" s="18" t="n">
        <f aca="false">B17*0.5</f>
        <v>320</v>
      </c>
      <c r="E17" s="32" t="n">
        <f aca="false">B17*0.45</f>
        <v>288</v>
      </c>
      <c r="F17" s="10" t="s">
        <v>23</v>
      </c>
      <c r="G17" s="10"/>
      <c r="H17" s="10"/>
      <c r="I17" s="4"/>
      <c r="J17" s="13"/>
      <c r="K17" s="33"/>
      <c r="L17" s="33"/>
      <c r="M17" s="33"/>
      <c r="N17" s="33"/>
      <c r="O17" s="33"/>
      <c r="P17" s="33"/>
      <c r="Q17" s="34"/>
      <c r="R17" s="4"/>
      <c r="S17" s="4"/>
      <c r="T17" s="4"/>
      <c r="U17" s="4"/>
      <c r="V17" s="4"/>
      <c r="AMJ17" s="0"/>
    </row>
    <row r="18" customFormat="false" ht="15.6" hidden="false" customHeight="true" outlineLevel="0" collapsed="false">
      <c r="A18" s="9"/>
      <c r="B18" s="9"/>
      <c r="C18" s="35"/>
      <c r="D18" s="35"/>
      <c r="E18" s="20"/>
      <c r="F18" s="20"/>
      <c r="G18" s="20"/>
      <c r="H18" s="20"/>
      <c r="I18" s="13"/>
      <c r="J18" s="13"/>
      <c r="K18" s="13"/>
      <c r="L18" s="13"/>
      <c r="M18" s="13"/>
      <c r="N18" s="13"/>
      <c r="O18" s="13"/>
      <c r="P18" s="13"/>
      <c r="Q18" s="4"/>
      <c r="R18" s="4"/>
      <c r="S18" s="4"/>
      <c r="T18" s="4"/>
      <c r="U18" s="4"/>
      <c r="V18" s="4"/>
      <c r="W18" s="4"/>
    </row>
    <row r="19" customFormat="false" ht="15.6" hidden="false" customHeight="true" outlineLevel="0" collapsed="false">
      <c r="A19" s="36" t="s">
        <v>24</v>
      </c>
      <c r="B19" s="9"/>
      <c r="C19" s="35"/>
      <c r="D19" s="35"/>
      <c r="E19" s="20"/>
      <c r="F19" s="20"/>
      <c r="G19" s="20"/>
      <c r="H19" s="20"/>
      <c r="I19" s="13"/>
      <c r="J19" s="13"/>
      <c r="K19" s="13"/>
      <c r="L19" s="37"/>
      <c r="M19" s="13"/>
      <c r="N19" s="13"/>
      <c r="O19" s="13"/>
      <c r="P19" s="13"/>
      <c r="Q19" s="4"/>
      <c r="R19" s="4"/>
      <c r="S19" s="4"/>
      <c r="T19" s="4"/>
      <c r="U19" s="4"/>
      <c r="V19" s="4"/>
      <c r="W19" s="4"/>
    </row>
    <row r="20" customFormat="false" ht="15.6" hidden="false" customHeight="true" outlineLevel="0" collapsed="false">
      <c r="A20" s="38" t="s">
        <v>25</v>
      </c>
      <c r="B20" s="9"/>
      <c r="C20" s="35"/>
      <c r="D20" s="35"/>
      <c r="E20" s="20"/>
      <c r="F20" s="20"/>
      <c r="G20" s="20"/>
      <c r="H20" s="20"/>
      <c r="I20" s="13"/>
      <c r="J20" s="13"/>
      <c r="K20" s="13"/>
      <c r="L20" s="37"/>
      <c r="M20" s="13"/>
      <c r="N20" s="13"/>
      <c r="O20" s="13"/>
      <c r="P20" s="13"/>
      <c r="Q20" s="4"/>
      <c r="R20" s="4"/>
      <c r="S20" s="4"/>
      <c r="T20" s="4"/>
      <c r="U20" s="4"/>
      <c r="V20" s="4"/>
      <c r="W20" s="4"/>
    </row>
    <row r="21" customFormat="false" ht="15.6" hidden="false" customHeight="true" outlineLevel="0" collapsed="false">
      <c r="A21" s="38" t="s">
        <v>26</v>
      </c>
      <c r="B21" s="9"/>
      <c r="C21" s="35"/>
      <c r="D21" s="35"/>
      <c r="E21" s="20"/>
      <c r="F21" s="20"/>
      <c r="G21" s="20"/>
      <c r="H21" s="20"/>
      <c r="I21" s="13"/>
      <c r="J21" s="13"/>
      <c r="K21" s="13"/>
      <c r="L21" s="39"/>
      <c r="M21" s="39"/>
      <c r="N21" s="39"/>
      <c r="O21" s="39"/>
      <c r="P21" s="13"/>
      <c r="Q21" s="33"/>
      <c r="R21" s="34"/>
      <c r="S21" s="4"/>
      <c r="T21" s="4"/>
      <c r="U21" s="4"/>
      <c r="V21" s="4"/>
      <c r="W21" s="4"/>
    </row>
    <row r="22" customFormat="false" ht="15.6" hidden="false" customHeight="true" outlineLevel="0" collapsed="false">
      <c r="A22" s="38" t="s">
        <v>27</v>
      </c>
      <c r="B22" s="9"/>
      <c r="C22" s="35"/>
      <c r="D22" s="35"/>
      <c r="E22" s="20"/>
      <c r="F22" s="20"/>
      <c r="G22" s="20"/>
      <c r="H22" s="20"/>
      <c r="I22" s="13"/>
      <c r="J22" s="13"/>
      <c r="K22" s="13"/>
      <c r="L22" s="39"/>
      <c r="M22" s="39"/>
      <c r="N22" s="39"/>
      <c r="O22" s="39"/>
      <c r="P22" s="13"/>
      <c r="Q22" s="33"/>
      <c r="R22" s="34"/>
      <c r="S22" s="4"/>
      <c r="T22" s="4"/>
      <c r="U22" s="4"/>
      <c r="V22" s="4"/>
      <c r="W22" s="4"/>
    </row>
    <row r="23" customFormat="false" ht="15.6" hidden="false" customHeight="true" outlineLevel="0" collapsed="false">
      <c r="A23" s="38" t="s">
        <v>28</v>
      </c>
      <c r="B23" s="9"/>
      <c r="C23" s="35"/>
      <c r="D23" s="35"/>
      <c r="E23" s="20"/>
      <c r="F23" s="20"/>
      <c r="G23" s="20"/>
      <c r="H23" s="20"/>
      <c r="I23" s="13"/>
      <c r="J23" s="13"/>
      <c r="K23" s="13"/>
      <c r="L23" s="39"/>
      <c r="M23" s="39"/>
      <c r="N23" s="39"/>
      <c r="O23" s="39"/>
      <c r="P23" s="13"/>
      <c r="Q23" s="33"/>
      <c r="R23" s="34"/>
      <c r="S23" s="4"/>
      <c r="T23" s="4"/>
      <c r="U23" s="4"/>
      <c r="V23" s="4"/>
      <c r="W23" s="4"/>
    </row>
    <row r="24" customFormat="false" ht="15.6" hidden="false" customHeight="true" outlineLevel="0" collapsed="false">
      <c r="A24" s="9"/>
      <c r="B24" s="9"/>
      <c r="C24" s="35"/>
      <c r="D24" s="35"/>
      <c r="E24" s="20"/>
      <c r="F24" s="20"/>
      <c r="G24" s="20"/>
      <c r="H24" s="20"/>
      <c r="I24" s="13"/>
      <c r="J24" s="13"/>
      <c r="K24" s="13"/>
      <c r="L24" s="39"/>
      <c r="M24" s="39"/>
      <c r="N24" s="39"/>
      <c r="O24" s="39"/>
      <c r="P24" s="13"/>
      <c r="Q24" s="33"/>
      <c r="R24" s="34"/>
      <c r="S24" s="4"/>
      <c r="T24" s="4"/>
      <c r="U24" s="4"/>
      <c r="V24" s="4"/>
      <c r="W24" s="4"/>
    </row>
    <row r="25" customFormat="false" ht="15.6" hidden="false" customHeight="true" outlineLevel="0" collapsed="false">
      <c r="A25" s="40" t="s">
        <v>29</v>
      </c>
      <c r="B25" s="9"/>
      <c r="C25" s="35"/>
      <c r="D25" s="35"/>
      <c r="E25" s="20"/>
      <c r="F25" s="20"/>
      <c r="G25" s="20"/>
      <c r="H25" s="20"/>
      <c r="I25" s="13"/>
      <c r="J25" s="13"/>
      <c r="K25" s="13"/>
      <c r="L25" s="39"/>
      <c r="M25" s="39"/>
      <c r="N25" s="39"/>
      <c r="O25" s="39"/>
      <c r="P25" s="13"/>
      <c r="Q25" s="33"/>
      <c r="R25" s="34"/>
      <c r="S25" s="4"/>
      <c r="T25" s="4"/>
      <c r="U25" s="4"/>
      <c r="V25" s="4"/>
      <c r="W25" s="4"/>
    </row>
    <row r="26" customFormat="false" ht="15.6" hidden="false" customHeight="true" outlineLevel="0" collapsed="false">
      <c r="A26" s="41" t="s">
        <v>30</v>
      </c>
      <c r="B26" s="9"/>
      <c r="C26" s="35"/>
      <c r="D26" s="35"/>
      <c r="E26" s="20"/>
      <c r="F26" s="20"/>
      <c r="G26" s="20"/>
      <c r="H26" s="20"/>
      <c r="I26" s="13"/>
      <c r="J26" s="13"/>
      <c r="K26" s="13"/>
      <c r="L26" s="39"/>
      <c r="M26" s="39"/>
      <c r="N26" s="39"/>
      <c r="O26" s="39"/>
      <c r="P26" s="13"/>
      <c r="Q26" s="33"/>
      <c r="R26" s="34"/>
      <c r="S26" s="4"/>
      <c r="T26" s="4"/>
      <c r="U26" s="4"/>
      <c r="V26" s="4"/>
      <c r="W26" s="4"/>
    </row>
    <row r="27" customFormat="false" ht="15.6" hidden="false" customHeight="true" outlineLevel="0" collapsed="false">
      <c r="A27" s="42" t="s">
        <v>31</v>
      </c>
      <c r="B27" s="9"/>
      <c r="C27" s="35"/>
      <c r="D27" s="35"/>
      <c r="E27" s="20"/>
      <c r="F27" s="20"/>
      <c r="G27" s="20"/>
      <c r="H27" s="20"/>
      <c r="I27" s="13"/>
      <c r="J27" s="13"/>
      <c r="K27" s="13"/>
      <c r="L27" s="39"/>
      <c r="M27" s="39"/>
      <c r="N27" s="39"/>
      <c r="O27" s="39"/>
      <c r="P27" s="13"/>
      <c r="Q27" s="33"/>
      <c r="R27" s="34"/>
      <c r="S27" s="4"/>
      <c r="T27" s="4"/>
      <c r="U27" s="4"/>
      <c r="V27" s="4"/>
      <c r="W27" s="4"/>
    </row>
    <row r="28" customFormat="false" ht="15.6" hidden="false" customHeight="true" outlineLevel="0" collapsed="false">
      <c r="A28" s="42"/>
      <c r="B28" s="9"/>
      <c r="C28" s="35"/>
      <c r="D28" s="35"/>
      <c r="E28" s="20"/>
      <c r="F28" s="20"/>
      <c r="G28" s="20"/>
      <c r="H28" s="20"/>
      <c r="I28" s="13"/>
      <c r="J28" s="13"/>
      <c r="K28" s="13"/>
      <c r="L28" s="39"/>
      <c r="M28" s="39"/>
      <c r="N28" s="39"/>
      <c r="O28" s="39"/>
      <c r="P28" s="13"/>
      <c r="Q28" s="33"/>
      <c r="R28" s="34"/>
      <c r="S28" s="4"/>
      <c r="T28" s="4"/>
      <c r="U28" s="4"/>
      <c r="V28" s="4"/>
      <c r="W28" s="4"/>
    </row>
    <row r="29" customFormat="false" ht="15.6" hidden="false" customHeight="true" outlineLevel="0" collapsed="false">
      <c r="A29" s="4"/>
      <c r="B29" s="43"/>
      <c r="C29" s="44" t="s">
        <v>32</v>
      </c>
      <c r="D29" s="44" t="s">
        <v>33</v>
      </c>
      <c r="E29" s="44" t="s">
        <v>34</v>
      </c>
      <c r="F29" s="44" t="s">
        <v>35</v>
      </c>
      <c r="G29" s="4"/>
      <c r="H29" s="4"/>
      <c r="I29" s="4"/>
      <c r="J29" s="13"/>
      <c r="K29" s="13"/>
      <c r="L29" s="13"/>
      <c r="M29" s="13"/>
      <c r="N29" s="13"/>
      <c r="O29" s="13"/>
      <c r="P29" s="13"/>
      <c r="Q29" s="4"/>
      <c r="R29" s="4"/>
      <c r="S29" s="4"/>
      <c r="T29" s="4"/>
      <c r="U29" s="4"/>
      <c r="V29" s="4"/>
      <c r="W29" s="4"/>
    </row>
    <row r="30" customFormat="false" ht="15.6" hidden="false" customHeight="true" outlineLevel="0" collapsed="false">
      <c r="A30" s="4"/>
      <c r="B30" s="45" t="s">
        <v>36</v>
      </c>
      <c r="C30" s="46" t="n">
        <v>200</v>
      </c>
      <c r="D30" s="46" t="n">
        <v>360</v>
      </c>
      <c r="E30" s="46" t="n">
        <v>500</v>
      </c>
      <c r="F30" s="46" t="n">
        <v>640</v>
      </c>
      <c r="G30" s="4"/>
      <c r="H30" s="4"/>
      <c r="I30" s="4"/>
      <c r="J30" s="13"/>
      <c r="K30" s="13"/>
      <c r="L30" s="13"/>
      <c r="M30" s="13"/>
      <c r="N30" s="13"/>
      <c r="O30" s="13"/>
      <c r="P30" s="13"/>
      <c r="Q30" s="4"/>
      <c r="R30" s="4"/>
      <c r="S30" s="4"/>
      <c r="T30" s="4"/>
      <c r="U30" s="4"/>
      <c r="V30" s="4"/>
      <c r="W30" s="4"/>
    </row>
    <row r="31" customFormat="false" ht="15.6" hidden="false" customHeight="true" outlineLevel="0" collapsed="false">
      <c r="A31" s="4"/>
      <c r="B31" s="45" t="s">
        <v>37</v>
      </c>
      <c r="C31" s="47" t="n">
        <v>0</v>
      </c>
      <c r="D31" s="47" t="n">
        <v>0.2</v>
      </c>
      <c r="E31" s="47" t="n">
        <v>0.3</v>
      </c>
      <c r="F31" s="47" t="n">
        <v>0.3</v>
      </c>
      <c r="G31" s="4"/>
      <c r="H31" s="4"/>
      <c r="I31" s="4"/>
      <c r="J31" s="13"/>
      <c r="K31" s="13"/>
      <c r="L31" s="13"/>
      <c r="M31" s="13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customFormat="false" ht="15.6" hidden="false" customHeight="true" outlineLevel="0" collapsed="false">
      <c r="A32" s="42"/>
      <c r="B32" s="9"/>
      <c r="C32" s="35"/>
      <c r="D32" s="35"/>
      <c r="E32" s="20"/>
      <c r="F32" s="20"/>
      <c r="G32" s="20"/>
      <c r="H32" s="20"/>
      <c r="I32" s="13"/>
      <c r="J32" s="13"/>
      <c r="K32" s="13"/>
      <c r="L32" s="39"/>
      <c r="M32" s="39"/>
      <c r="N32" s="39"/>
      <c r="O32" s="39"/>
      <c r="P32" s="13"/>
      <c r="Q32" s="33"/>
      <c r="R32" s="34"/>
      <c r="S32" s="4"/>
      <c r="T32" s="4"/>
      <c r="U32" s="4"/>
      <c r="V32" s="4"/>
      <c r="W32" s="4"/>
    </row>
    <row r="33" customFormat="false" ht="15.6" hidden="false" customHeight="true" outlineLevel="0" collapsed="false">
      <c r="A33" s="48" t="s">
        <v>38</v>
      </c>
      <c r="B33" s="48"/>
      <c r="C33" s="48"/>
      <c r="D33" s="48"/>
      <c r="E33" s="20"/>
      <c r="F33" s="20"/>
      <c r="G33" s="20"/>
      <c r="H33" s="20"/>
      <c r="I33" s="13"/>
      <c r="J33" s="13"/>
      <c r="K33" s="13"/>
      <c r="L33" s="39"/>
      <c r="M33" s="39"/>
      <c r="N33" s="39"/>
      <c r="O33" s="39"/>
      <c r="P33" s="13"/>
      <c r="Q33" s="33"/>
      <c r="R33" s="34"/>
      <c r="S33" s="4"/>
      <c r="T33" s="4"/>
      <c r="U33" s="4"/>
      <c r="V33" s="4"/>
      <c r="W33" s="4"/>
    </row>
    <row r="34" customFormat="false" ht="15.6" hidden="false" customHeight="true" outlineLevel="0" collapsed="false">
      <c r="A34" s="48"/>
      <c r="B34" s="48"/>
      <c r="C34" s="48"/>
      <c r="D34" s="48"/>
      <c r="E34" s="20"/>
      <c r="F34" s="20"/>
      <c r="G34" s="20"/>
      <c r="H34" s="20"/>
      <c r="I34" s="13"/>
      <c r="J34" s="13"/>
      <c r="K34" s="13"/>
      <c r="L34" s="39"/>
      <c r="M34" s="39"/>
      <c r="N34" s="39"/>
      <c r="O34" s="39"/>
      <c r="P34" s="13"/>
      <c r="Q34" s="33"/>
      <c r="R34" s="34"/>
      <c r="S34" s="4"/>
      <c r="T34" s="4"/>
      <c r="U34" s="4"/>
      <c r="V34" s="4"/>
      <c r="W34" s="4"/>
    </row>
    <row r="35" customFormat="false" ht="20.2" hidden="false" customHeight="true" outlineLevel="0" collapsed="false">
      <c r="A35" s="16" t="s">
        <v>39</v>
      </c>
      <c r="B35" s="3"/>
      <c r="C35" s="3"/>
      <c r="D35" s="3"/>
      <c r="E35" s="3"/>
      <c r="F35" s="3"/>
      <c r="G35" s="3"/>
      <c r="H35" s="3"/>
      <c r="I35" s="3"/>
      <c r="J35" s="3"/>
      <c r="K35" s="13"/>
      <c r="L35" s="39"/>
      <c r="M35" s="39"/>
      <c r="N35" s="39"/>
      <c r="O35" s="39"/>
      <c r="P35" s="13"/>
      <c r="Q35" s="33"/>
      <c r="R35" s="34"/>
      <c r="S35" s="4"/>
      <c r="T35" s="4"/>
      <c r="U35" s="4"/>
      <c r="V35" s="4"/>
      <c r="W35" s="4"/>
    </row>
    <row r="36" customFormat="false" ht="20.2" hidden="false" customHeight="true" outlineLevel="0" collapsed="false">
      <c r="A36" s="16" t="s">
        <v>40</v>
      </c>
      <c r="B36" s="3"/>
      <c r="C36" s="3"/>
      <c r="D36" s="3"/>
      <c r="E36" s="3"/>
      <c r="F36" s="3"/>
      <c r="G36" s="3"/>
      <c r="H36" s="3"/>
      <c r="I36" s="3"/>
      <c r="J36" s="3"/>
      <c r="K36" s="13"/>
      <c r="L36" s="39"/>
      <c r="M36" s="39"/>
      <c r="N36" s="39"/>
      <c r="O36" s="39"/>
      <c r="P36" s="13"/>
      <c r="Q36" s="33"/>
      <c r="R36" s="34"/>
      <c r="S36" s="4"/>
      <c r="T36" s="4"/>
      <c r="U36" s="4"/>
      <c r="V36" s="4"/>
      <c r="W36" s="4"/>
    </row>
    <row r="37" customFormat="false" ht="22.45" hidden="false" customHeight="true" outlineLevel="0" collapsed="false">
      <c r="A37" s="16" t="s">
        <v>41</v>
      </c>
      <c r="B37" s="3"/>
      <c r="C37" s="3"/>
      <c r="D37" s="3"/>
      <c r="E37" s="3"/>
      <c r="F37" s="3"/>
      <c r="G37" s="3"/>
      <c r="H37" s="3"/>
      <c r="I37" s="3"/>
      <c r="J37" s="3"/>
      <c r="K37" s="9"/>
      <c r="L37" s="13"/>
      <c r="M37" s="13"/>
      <c r="N37" s="13"/>
      <c r="O37" s="13"/>
      <c r="P37" s="13"/>
      <c r="Q37" s="4"/>
      <c r="R37" s="4"/>
      <c r="S37" s="4"/>
      <c r="T37" s="4"/>
      <c r="U37" s="4"/>
      <c r="V37" s="4"/>
      <c r="W37" s="4"/>
    </row>
    <row r="38" customFormat="false" ht="23" hidden="false" customHeight="true" outlineLevel="0" collapsed="false">
      <c r="A38" s="16" t="s">
        <v>42</v>
      </c>
      <c r="B38" s="3"/>
      <c r="C38" s="3"/>
      <c r="D38" s="3"/>
      <c r="E38" s="3"/>
      <c r="F38" s="3"/>
      <c r="G38" s="3"/>
      <c r="H38" s="3"/>
      <c r="I38" s="3"/>
      <c r="J38" s="3"/>
      <c r="K38" s="9"/>
      <c r="L38" s="13"/>
      <c r="M38" s="13"/>
      <c r="N38" s="13"/>
      <c r="O38" s="13"/>
      <c r="P38" s="13"/>
      <c r="Q38" s="4"/>
      <c r="R38" s="4"/>
      <c r="S38" s="4"/>
      <c r="T38" s="4"/>
      <c r="U38" s="4"/>
      <c r="V38" s="4"/>
      <c r="W38" s="4"/>
    </row>
    <row r="39" customFormat="false" ht="21.3" hidden="false" customHeight="true" outlineLevel="0" collapsed="false">
      <c r="A39" s="16" t="s">
        <v>43</v>
      </c>
      <c r="B39" s="3"/>
      <c r="C39" s="3"/>
      <c r="D39" s="3"/>
      <c r="E39" s="3"/>
      <c r="F39" s="3"/>
      <c r="G39" s="3"/>
      <c r="H39" s="3"/>
      <c r="I39" s="3"/>
      <c r="J39" s="3"/>
      <c r="K39" s="13"/>
      <c r="L39" s="13"/>
      <c r="M39" s="13"/>
      <c r="N39" s="13"/>
      <c r="O39" s="13"/>
      <c r="P39" s="13"/>
      <c r="Q39" s="4"/>
      <c r="R39" s="4"/>
      <c r="S39" s="4"/>
      <c r="T39" s="4"/>
      <c r="U39" s="4"/>
      <c r="V39" s="4"/>
      <c r="W39" s="4"/>
    </row>
    <row r="40" customFormat="false" ht="15.6" hidden="false" customHeight="true" outlineLevel="0" collapsed="false">
      <c r="A40" s="49"/>
      <c r="B40" s="9"/>
      <c r="C40" s="35"/>
      <c r="D40" s="35"/>
      <c r="E40" s="20"/>
      <c r="F40" s="20"/>
      <c r="G40" s="20"/>
      <c r="H40" s="20"/>
      <c r="I40" s="13"/>
      <c r="J40" s="13"/>
      <c r="K40" s="13"/>
      <c r="L40" s="13"/>
      <c r="M40" s="13"/>
      <c r="N40" s="13"/>
      <c r="O40" s="13"/>
      <c r="P40" s="13"/>
      <c r="Q40" s="4"/>
      <c r="R40" s="4"/>
      <c r="S40" s="4"/>
      <c r="T40" s="4"/>
      <c r="U40" s="4"/>
      <c r="V40" s="4"/>
      <c r="W40" s="4"/>
    </row>
    <row r="41" customFormat="false" ht="15.6" hidden="false" customHeight="true" outlineLevel="0" collapsed="false">
      <c r="A41" s="49" t="s">
        <v>44</v>
      </c>
      <c r="B41" s="9"/>
      <c r="C41" s="35"/>
      <c r="D41" s="35"/>
      <c r="E41" s="20"/>
      <c r="F41" s="20"/>
      <c r="G41" s="20"/>
      <c r="H41" s="20"/>
      <c r="I41" s="13"/>
      <c r="J41" s="13"/>
      <c r="K41" s="13"/>
      <c r="L41" s="13"/>
      <c r="M41" s="13"/>
      <c r="N41" s="13"/>
      <c r="O41" s="13"/>
      <c r="P41" s="13"/>
      <c r="Q41" s="4"/>
      <c r="R41" s="4"/>
      <c r="S41" s="4"/>
      <c r="T41" s="4"/>
      <c r="U41" s="4"/>
      <c r="V41" s="4"/>
      <c r="W41" s="4"/>
    </row>
    <row r="42" customFormat="false" ht="15.6" hidden="false" customHeight="true" outlineLevel="0" collapsed="false">
      <c r="A42" s="49"/>
      <c r="B42" s="9"/>
      <c r="C42" s="35"/>
      <c r="D42" s="35"/>
      <c r="E42" s="20"/>
      <c r="F42" s="20"/>
      <c r="G42" s="20"/>
      <c r="H42" s="20"/>
      <c r="I42" s="13"/>
      <c r="J42" s="13"/>
      <c r="K42" s="13"/>
      <c r="L42" s="13"/>
      <c r="M42" s="13"/>
      <c r="N42" s="13"/>
      <c r="O42" s="13"/>
      <c r="P42" s="13"/>
      <c r="Q42" s="4"/>
      <c r="R42" s="4"/>
      <c r="S42" s="4"/>
      <c r="T42" s="4"/>
      <c r="U42" s="4"/>
      <c r="V42" s="4"/>
      <c r="W42" s="4"/>
    </row>
    <row r="43" customFormat="false" ht="15.6" hidden="false" customHeight="true" outlineLevel="0" collapsed="false">
      <c r="A43" s="9"/>
      <c r="B43" s="50" t="s">
        <v>45</v>
      </c>
      <c r="C43" s="50" t="s">
        <v>46</v>
      </c>
      <c r="D43" s="50" t="s">
        <v>47</v>
      </c>
      <c r="E43" s="4"/>
      <c r="F43" s="4"/>
      <c r="G43" s="4"/>
      <c r="H43" s="4"/>
      <c r="I43" s="13"/>
      <c r="J43" s="13"/>
      <c r="K43" s="13"/>
      <c r="L43" s="13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customFormat="false" ht="15.6" hidden="false" customHeight="true" outlineLevel="0" collapsed="false">
      <c r="A44" s="9"/>
      <c r="B44" s="51" t="n">
        <v>0</v>
      </c>
      <c r="C44" s="52" t="n">
        <f aca="false">(D45-D44)/(B45-B44)</f>
        <v>0.0444444444444444</v>
      </c>
      <c r="D44" s="51" t="n">
        <v>200</v>
      </c>
      <c r="E44" s="4"/>
      <c r="F44" s="4"/>
      <c r="G44" s="4"/>
      <c r="H44" s="4"/>
      <c r="I44" s="4"/>
      <c r="J44" s="13"/>
      <c r="K44" s="13"/>
      <c r="L44" s="13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customFormat="false" ht="15.6" hidden="false" customHeight="true" outlineLevel="0" collapsed="false">
      <c r="A45" s="9"/>
      <c r="B45" s="51" t="n">
        <v>1800</v>
      </c>
      <c r="C45" s="52" t="n">
        <f aca="false">(D46-D45)/(B46-B45)</f>
        <v>0.102255253716043</v>
      </c>
      <c r="D45" s="51" t="n">
        <v>280</v>
      </c>
      <c r="E45" s="4"/>
      <c r="F45" s="4"/>
      <c r="G45" s="4"/>
      <c r="H45" s="4"/>
      <c r="I45" s="4"/>
      <c r="J45" s="13"/>
      <c r="K45" s="13"/>
      <c r="L45" s="13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customFormat="false" ht="15.6" hidden="false" customHeight="true" outlineLevel="0" collapsed="false">
      <c r="A46" s="4"/>
      <c r="B46" s="51" t="n">
        <v>5702</v>
      </c>
      <c r="C46" s="52" t="n">
        <f aca="false">(D47-D46)/(B47-B46)</f>
        <v>0.1187624750499</v>
      </c>
      <c r="D46" s="51" t="n">
        <v>679</v>
      </c>
      <c r="E46" s="4"/>
      <c r="F46" s="4"/>
      <c r="G46" s="4"/>
      <c r="H46" s="4"/>
      <c r="I46" s="4"/>
      <c r="J46" s="13"/>
      <c r="K46" s="13"/>
      <c r="L46" s="13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customFormat="false" ht="15.6" hidden="false" customHeight="true" outlineLevel="0" collapsed="false">
      <c r="A47" s="4"/>
      <c r="B47" s="51" t="n">
        <v>9710</v>
      </c>
      <c r="C47" s="52" t="n">
        <f aca="false">(D48-D47)/(B48-B47)</f>
        <v>0.146733668341709</v>
      </c>
      <c r="D47" s="51" t="n">
        <v>1155</v>
      </c>
      <c r="E47" s="4"/>
      <c r="F47" s="4"/>
      <c r="G47" s="4"/>
      <c r="H47" s="4"/>
      <c r="I47" s="4"/>
      <c r="J47" s="13"/>
      <c r="K47" s="13"/>
      <c r="L47" s="1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customFormat="false" ht="15.6" hidden="false" customHeight="true" outlineLevel="0" collapsed="false">
      <c r="A48" s="4"/>
      <c r="B48" s="51" t="n">
        <v>11700</v>
      </c>
      <c r="C48" s="52" t="n">
        <f aca="false">(D49-D48)/(B49-B48)</f>
        <v>0.162</v>
      </c>
      <c r="D48" s="51" t="n">
        <v>1447</v>
      </c>
      <c r="E48" s="4"/>
      <c r="F48" s="4"/>
      <c r="G48" s="4"/>
      <c r="H48" s="4"/>
      <c r="I48" s="4"/>
      <c r="J48" s="13"/>
      <c r="K48" s="13"/>
      <c r="L48" s="13"/>
      <c r="M48" s="13"/>
      <c r="N48" s="13"/>
      <c r="O48" s="13"/>
      <c r="P48" s="13"/>
      <c r="Q48" s="4"/>
      <c r="R48" s="4"/>
      <c r="S48" s="4"/>
      <c r="T48" s="4"/>
      <c r="U48" s="4"/>
      <c r="V48" s="4"/>
      <c r="W48" s="4"/>
    </row>
    <row r="49" customFormat="false" ht="15.6" hidden="false" customHeight="true" outlineLevel="0" collapsed="false">
      <c r="A49" s="4"/>
      <c r="B49" s="51" t="n">
        <v>13700</v>
      </c>
      <c r="C49" s="52" t="n">
        <f aca="false">(D50-D49)/(B50-B49)</f>
        <v>0.1935</v>
      </c>
      <c r="D49" s="51" t="n">
        <v>1771</v>
      </c>
      <c r="E49" s="4"/>
      <c r="F49" s="4"/>
      <c r="G49" s="4"/>
      <c r="H49" s="4"/>
      <c r="I49" s="4"/>
      <c r="J49" s="13"/>
      <c r="K49" s="13"/>
      <c r="L49" s="13"/>
      <c r="M49" s="13"/>
      <c r="N49" s="13"/>
      <c r="O49" s="13"/>
      <c r="P49" s="13"/>
      <c r="Q49" s="4"/>
      <c r="R49" s="4"/>
      <c r="S49" s="4"/>
      <c r="T49" s="4"/>
      <c r="U49" s="4"/>
      <c r="V49" s="4"/>
      <c r="W49" s="4"/>
    </row>
    <row r="50" customFormat="false" ht="15.6" hidden="false" customHeight="true" outlineLevel="0" collapsed="false">
      <c r="A50" s="4"/>
      <c r="B50" s="51" t="n">
        <v>15700</v>
      </c>
      <c r="C50" s="52" t="n">
        <f aca="false">(D51-D50)/(B51-B50)</f>
        <v>0.2115</v>
      </c>
      <c r="D50" s="51" t="n">
        <v>2158</v>
      </c>
      <c r="E50" s="4"/>
      <c r="F50" s="4"/>
      <c r="G50" s="4"/>
      <c r="H50" s="4"/>
      <c r="I50" s="4"/>
      <c r="J50" s="13"/>
      <c r="K50" s="13"/>
      <c r="L50" s="13"/>
      <c r="M50" s="13"/>
      <c r="N50" s="13"/>
      <c r="O50" s="13"/>
      <c r="P50" s="13"/>
      <c r="Q50" s="4"/>
      <c r="R50" s="4"/>
      <c r="S50" s="4"/>
      <c r="T50" s="4"/>
      <c r="U50" s="4"/>
      <c r="V50" s="4"/>
      <c r="W50" s="4"/>
    </row>
    <row r="51" customFormat="false" ht="15.6" hidden="false" customHeight="true" outlineLevel="0" collapsed="false">
      <c r="A51" s="4"/>
      <c r="B51" s="51" t="n">
        <v>17700</v>
      </c>
      <c r="C51" s="52" t="n">
        <f aca="false">(D52-D51)/(B52-B51)</f>
        <v>0.225</v>
      </c>
      <c r="D51" s="51" t="n">
        <v>2581</v>
      </c>
      <c r="E51" s="4"/>
      <c r="F51" s="4"/>
      <c r="G51" s="4"/>
      <c r="H51" s="4"/>
      <c r="I51" s="4"/>
      <c r="J51" s="13"/>
      <c r="K51" s="13"/>
      <c r="L51" s="13"/>
      <c r="M51" s="13"/>
      <c r="N51" s="13"/>
      <c r="O51" s="13"/>
      <c r="P51" s="13"/>
      <c r="Q51" s="4"/>
      <c r="R51" s="4"/>
      <c r="S51" s="4"/>
      <c r="T51" s="4"/>
      <c r="U51" s="4"/>
      <c r="V51" s="4"/>
      <c r="W51" s="4"/>
    </row>
    <row r="52" customFormat="false" ht="15.6" hidden="false" customHeight="true" outlineLevel="0" collapsed="false">
      <c r="A52" s="4"/>
      <c r="B52" s="51" t="n">
        <v>19700</v>
      </c>
      <c r="C52" s="52" t="n">
        <f aca="false">(D53-D52)/(B53-B52)</f>
        <v>0.261</v>
      </c>
      <c r="D52" s="51" t="n">
        <v>3031</v>
      </c>
      <c r="E52" s="4"/>
      <c r="F52" s="4"/>
      <c r="G52" s="4"/>
      <c r="H52" s="4"/>
      <c r="I52" s="4"/>
      <c r="J52" s="13"/>
      <c r="K52" s="13"/>
      <c r="L52" s="13"/>
      <c r="M52" s="13"/>
      <c r="N52" s="13"/>
      <c r="O52" s="13"/>
      <c r="P52" s="13"/>
      <c r="Q52" s="4"/>
      <c r="R52" s="4"/>
      <c r="S52" s="4"/>
      <c r="T52" s="4"/>
      <c r="U52" s="4"/>
      <c r="V52" s="4"/>
      <c r="W52" s="4"/>
    </row>
    <row r="53" customFormat="false" ht="15.6" hidden="false" customHeight="true" outlineLevel="0" collapsed="false">
      <c r="A53" s="4"/>
      <c r="B53" s="51" t="n">
        <v>21700</v>
      </c>
      <c r="C53" s="52" t="n">
        <f aca="false">(D54-D53)/(B54-B53)</f>
        <v>0.00509433962264151</v>
      </c>
      <c r="D53" s="51" t="n">
        <v>3553</v>
      </c>
      <c r="E53" s="4"/>
      <c r="F53" s="4"/>
      <c r="G53" s="4"/>
      <c r="H53" s="4"/>
      <c r="I53" s="4"/>
      <c r="J53" s="13"/>
      <c r="K53" s="13"/>
      <c r="L53" s="13"/>
      <c r="M53" s="13"/>
      <c r="N53" s="13"/>
      <c r="O53" s="13"/>
      <c r="P53" s="13"/>
      <c r="Q53" s="4"/>
      <c r="R53" s="4"/>
      <c r="S53" s="4"/>
      <c r="T53" s="4"/>
      <c r="U53" s="4"/>
      <c r="V53" s="4"/>
      <c r="W53" s="4"/>
    </row>
    <row r="54" customFormat="false" ht="15.6" hidden="false" customHeight="true" outlineLevel="0" collapsed="false">
      <c r="A54" s="4"/>
      <c r="B54" s="51" t="n">
        <v>27000</v>
      </c>
      <c r="C54" s="52" t="n">
        <f aca="false">(D55-D54)/(B55-B54)</f>
        <v>0.015</v>
      </c>
      <c r="D54" s="51" t="n">
        <v>3580</v>
      </c>
      <c r="E54" s="4"/>
      <c r="F54" s="4"/>
      <c r="G54" s="4"/>
      <c r="H54" s="4"/>
      <c r="I54" s="4"/>
      <c r="J54" s="13"/>
      <c r="K54" s="13"/>
      <c r="L54" s="13"/>
      <c r="M54" s="13"/>
      <c r="N54" s="13"/>
      <c r="O54" s="13"/>
      <c r="P54" s="13"/>
      <c r="Q54" s="4"/>
      <c r="R54" s="4"/>
      <c r="S54" s="4"/>
      <c r="T54" s="4"/>
      <c r="U54" s="4"/>
      <c r="V54" s="4"/>
      <c r="W54" s="4"/>
    </row>
    <row r="55" customFormat="false" ht="15.6" hidden="false" customHeight="true" outlineLevel="0" collapsed="false">
      <c r="A55" s="4"/>
      <c r="B55" s="51" t="n">
        <v>35000</v>
      </c>
      <c r="C55" s="52" t="n">
        <f aca="false">(D56-D55)/(B56-B55)</f>
        <v>0.0133333333333333</v>
      </c>
      <c r="D55" s="51" t="n">
        <v>3700</v>
      </c>
      <c r="E55" s="4"/>
      <c r="F55" s="4"/>
      <c r="G55" s="4"/>
      <c r="H55" s="4"/>
      <c r="I55" s="4"/>
      <c r="J55" s="13"/>
      <c r="K55" s="13"/>
      <c r="L55" s="13"/>
      <c r="M55" s="13"/>
      <c r="N55" s="13"/>
      <c r="O55" s="13"/>
      <c r="P55" s="13"/>
      <c r="Q55" s="4"/>
      <c r="R55" s="4"/>
      <c r="S55" s="4"/>
      <c r="T55" s="4"/>
      <c r="U55" s="4"/>
      <c r="V55" s="4"/>
      <c r="W55" s="4"/>
    </row>
    <row r="56" customFormat="false" ht="15.6" hidden="false" customHeight="true" outlineLevel="0" collapsed="false">
      <c r="A56" s="4"/>
      <c r="B56" s="51" t="n">
        <v>50000</v>
      </c>
      <c r="C56" s="53" t="s">
        <v>48</v>
      </c>
      <c r="D56" s="51" t="n">
        <v>3900</v>
      </c>
      <c r="E56" s="4"/>
      <c r="F56" s="4"/>
      <c r="G56" s="4"/>
      <c r="H56" s="4"/>
      <c r="I56" s="4"/>
      <c r="J56" s="13"/>
      <c r="K56" s="13"/>
      <c r="L56" s="13"/>
      <c r="M56" s="13"/>
      <c r="N56" s="13"/>
      <c r="O56" s="13"/>
      <c r="P56" s="13"/>
      <c r="Q56" s="4"/>
      <c r="R56" s="4"/>
      <c r="S56" s="4"/>
      <c r="T56" s="4"/>
      <c r="U56" s="4"/>
      <c r="V56" s="4"/>
      <c r="W56" s="4"/>
    </row>
    <row r="57" customFormat="false" ht="15.6" hidden="false" customHeight="true" outlineLevel="0" collapsed="false">
      <c r="A57" s="4"/>
      <c r="B57" s="54" t="s">
        <v>49</v>
      </c>
      <c r="C57" s="55"/>
      <c r="D57" s="56"/>
      <c r="E57" s="4"/>
      <c r="F57" s="4"/>
      <c r="G57" s="4"/>
      <c r="H57" s="4"/>
      <c r="I57" s="4"/>
      <c r="J57" s="13"/>
      <c r="K57" s="13"/>
      <c r="L57" s="13"/>
      <c r="M57" s="13"/>
      <c r="N57" s="13"/>
      <c r="O57" s="13"/>
      <c r="P57" s="13"/>
      <c r="Q57" s="4"/>
      <c r="R57" s="4"/>
      <c r="S57" s="4"/>
      <c r="T57" s="4"/>
      <c r="U57" s="4"/>
      <c r="V57" s="4"/>
      <c r="W57" s="4"/>
    </row>
    <row r="59" customFormat="false" ht="15.6" hidden="false" customHeight="true" outlineLevel="0" collapsed="false">
      <c r="A59" s="13"/>
      <c r="B59" s="13"/>
      <c r="C59" s="57" t="s">
        <v>50</v>
      </c>
      <c r="D59" s="13"/>
      <c r="E59" s="13"/>
      <c r="F59" s="13"/>
      <c r="G59" s="13"/>
      <c r="H59" s="13"/>
      <c r="I59" s="13"/>
      <c r="J59" s="4"/>
      <c r="K59" s="4"/>
      <c r="L59" s="13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customFormat="false" ht="15.6" hidden="false" customHeight="true" outlineLevel="0" collapsed="false">
      <c r="A60" s="13"/>
      <c r="B60" s="58" t="s">
        <v>51</v>
      </c>
      <c r="C60" s="59" t="s">
        <v>52</v>
      </c>
      <c r="D60" s="59" t="s">
        <v>53</v>
      </c>
      <c r="E60" s="59" t="s">
        <v>54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customFormat="false" ht="15.6" hidden="false" customHeight="true" outlineLevel="0" collapsed="false">
      <c r="A61" s="13"/>
      <c r="B61" s="60" t="s">
        <v>55</v>
      </c>
      <c r="C61" s="61" t="n">
        <v>1800</v>
      </c>
      <c r="D61" s="62" t="n">
        <f aca="false">E61*C44</f>
        <v>0</v>
      </c>
      <c r="E61" s="63" t="n">
        <f aca="false">_xlfn.IFS(B10&lt;1800,B10,B10&gt;1800,1800,B10=1800,1800)</f>
        <v>0</v>
      </c>
      <c r="F61" s="6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customFormat="false" ht="15.6" hidden="false" customHeight="true" outlineLevel="0" collapsed="false">
      <c r="A62" s="13"/>
      <c r="B62" s="60" t="s">
        <v>56</v>
      </c>
      <c r="C62" s="61" t="n">
        <v>5702</v>
      </c>
      <c r="D62" s="65" t="n">
        <f aca="false">E62*C45</f>
        <v>0</v>
      </c>
      <c r="E62" s="61" t="n">
        <f aca="false">MIN(MAX($B$10-B45,0),B46-B45)</f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customFormat="false" ht="15.6" hidden="false" customHeight="true" outlineLevel="0" collapsed="false">
      <c r="A63" s="13"/>
      <c r="B63" s="60" t="s">
        <v>57</v>
      </c>
      <c r="C63" s="61" t="n">
        <v>9710</v>
      </c>
      <c r="D63" s="65" t="n">
        <f aca="false">E63*C46</f>
        <v>0</v>
      </c>
      <c r="E63" s="61" t="n">
        <f aca="false">MIN(MAX($B$10-B46,0),B47-B46)</f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customFormat="false" ht="15.6" hidden="false" customHeight="true" outlineLevel="0" collapsed="false">
      <c r="A64" s="13"/>
      <c r="B64" s="60" t="s">
        <v>58</v>
      </c>
      <c r="C64" s="61" t="n">
        <v>11700</v>
      </c>
      <c r="D64" s="65" t="n">
        <f aca="false">E64*C47</f>
        <v>0</v>
      </c>
      <c r="E64" s="61" t="n">
        <f aca="false">MIN(MAX($B$10-B47,0),B48-B47)</f>
        <v>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customFormat="false" ht="15.6" hidden="false" customHeight="true" outlineLevel="0" collapsed="false">
      <c r="A65" s="13"/>
      <c r="B65" s="60" t="s">
        <v>59</v>
      </c>
      <c r="C65" s="61" t="n">
        <v>13700</v>
      </c>
      <c r="D65" s="65" t="n">
        <f aca="false">E65*C48</f>
        <v>0</v>
      </c>
      <c r="E65" s="61" t="n">
        <f aca="false">MIN(MAX($B$10-B48,0),B49-B48)</f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customFormat="false" ht="15.6" hidden="false" customHeight="true" outlineLevel="0" collapsed="false">
      <c r="A66" s="13"/>
      <c r="B66" s="60" t="s">
        <v>60</v>
      </c>
      <c r="C66" s="61" t="n">
        <v>15700</v>
      </c>
      <c r="D66" s="65" t="n">
        <f aca="false">E66*C49</f>
        <v>0</v>
      </c>
      <c r="E66" s="61" t="n">
        <f aca="false">MIN(MAX($B$10-B49,0),B50-B49)</f>
        <v>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customFormat="false" ht="15.6" hidden="false" customHeight="true" outlineLevel="0" collapsed="false">
      <c r="A67" s="13"/>
      <c r="B67" s="60" t="s">
        <v>61</v>
      </c>
      <c r="C67" s="61" t="n">
        <v>17700</v>
      </c>
      <c r="D67" s="65" t="n">
        <f aca="false">E67*C50</f>
        <v>0</v>
      </c>
      <c r="E67" s="61" t="n">
        <f aca="false">MIN(MAX($B$10-B50,0),B51-B50)</f>
        <v>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customFormat="false" ht="15.6" hidden="false" customHeight="true" outlineLevel="0" collapsed="false">
      <c r="A68" s="13"/>
      <c r="B68" s="60" t="s">
        <v>62</v>
      </c>
      <c r="C68" s="61" t="n">
        <v>19700</v>
      </c>
      <c r="D68" s="65" t="n">
        <f aca="false">E68*C51</f>
        <v>0</v>
      </c>
      <c r="E68" s="61" t="n">
        <f aca="false">MIN(MAX($B$10-B51,0),B52-B51)</f>
        <v>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customFormat="false" ht="15.6" hidden="false" customHeight="true" outlineLevel="0" collapsed="false">
      <c r="A69" s="13"/>
      <c r="B69" s="60" t="s">
        <v>63</v>
      </c>
      <c r="C69" s="61" t="n">
        <v>21700</v>
      </c>
      <c r="D69" s="65" t="n">
        <f aca="false">E69*C52</f>
        <v>0</v>
      </c>
      <c r="E69" s="61" t="n">
        <f aca="false">MIN(MAX($B$10-B52,0),B53-B52)</f>
        <v>0</v>
      </c>
      <c r="F69" s="4"/>
      <c r="G69" s="4"/>
      <c r="H69" s="4"/>
      <c r="I69" s="4"/>
      <c r="J69" s="4"/>
      <c r="K69" s="4"/>
      <c r="L69" s="4"/>
      <c r="M69" s="13"/>
      <c r="N69" s="13"/>
      <c r="O69" s="4"/>
      <c r="P69" s="4"/>
      <c r="Q69" s="4"/>
      <c r="R69" s="4"/>
      <c r="S69" s="4"/>
      <c r="T69" s="4"/>
      <c r="U69" s="4"/>
      <c r="V69" s="4"/>
      <c r="W69" s="4"/>
    </row>
    <row r="70" customFormat="false" ht="15.6" hidden="false" customHeight="true" outlineLevel="0" collapsed="false">
      <c r="A70" s="13"/>
      <c r="B70" s="60" t="s">
        <v>64</v>
      </c>
      <c r="C70" s="61" t="n">
        <v>27000</v>
      </c>
      <c r="D70" s="65" t="n">
        <f aca="false">E70*C53</f>
        <v>0</v>
      </c>
      <c r="E70" s="61" t="n">
        <f aca="false">MIN(MAX($B$10-B53,0),B54-B53)</f>
        <v>0</v>
      </c>
      <c r="F70" s="4"/>
      <c r="G70" s="4"/>
      <c r="H70" s="4"/>
      <c r="I70" s="4"/>
      <c r="J70" s="4"/>
      <c r="K70" s="4"/>
      <c r="L70" s="4"/>
      <c r="M70" s="13"/>
      <c r="N70" s="13"/>
      <c r="O70" s="4"/>
      <c r="P70" s="4"/>
      <c r="Q70" s="4"/>
      <c r="R70" s="4"/>
      <c r="S70" s="4"/>
      <c r="T70" s="4"/>
      <c r="U70" s="4"/>
      <c r="V70" s="4"/>
      <c r="W70" s="4"/>
    </row>
    <row r="71" customFormat="false" ht="15.6" hidden="false" customHeight="true" outlineLevel="0" collapsed="false">
      <c r="A71" s="13"/>
      <c r="B71" s="60" t="s">
        <v>65</v>
      </c>
      <c r="C71" s="61" t="n">
        <v>35000</v>
      </c>
      <c r="D71" s="65" t="n">
        <f aca="false">E71*C54</f>
        <v>0</v>
      </c>
      <c r="E71" s="61" t="n">
        <f aca="false">MIN(MAX($B$10-B54,0),B55-B54)</f>
        <v>0</v>
      </c>
      <c r="F71" s="4"/>
      <c r="G71" s="4"/>
      <c r="H71" s="4"/>
      <c r="I71" s="4"/>
      <c r="J71" s="4"/>
      <c r="K71" s="4"/>
      <c r="L71" s="4"/>
      <c r="M71" s="13"/>
      <c r="N71" s="13"/>
      <c r="O71" s="4"/>
      <c r="P71" s="4"/>
      <c r="Q71" s="4"/>
      <c r="R71" s="4"/>
      <c r="S71" s="4"/>
      <c r="T71" s="4"/>
      <c r="U71" s="4"/>
      <c r="V71" s="4"/>
      <c r="W71" s="4"/>
    </row>
    <row r="72" customFormat="false" ht="15.6" hidden="false" customHeight="true" outlineLevel="0" collapsed="false">
      <c r="A72" s="13"/>
      <c r="B72" s="60" t="s">
        <v>66</v>
      </c>
      <c r="C72" s="61" t="n">
        <v>50000</v>
      </c>
      <c r="D72" s="65" t="n">
        <f aca="false">E72*C55</f>
        <v>0</v>
      </c>
      <c r="E72" s="61" t="n">
        <f aca="false">MIN(MAX($B$10-B55,0),B56-B55)</f>
        <v>0</v>
      </c>
      <c r="F72" s="4"/>
      <c r="G72" s="4"/>
      <c r="H72" s="4"/>
      <c r="I72" s="4"/>
      <c r="J72" s="4"/>
      <c r="K72" s="4"/>
      <c r="L72" s="4"/>
      <c r="M72" s="13"/>
      <c r="N72" s="13"/>
      <c r="O72" s="4"/>
      <c r="P72" s="4"/>
      <c r="Q72" s="4"/>
      <c r="R72" s="4"/>
      <c r="S72" s="4"/>
      <c r="T72" s="4"/>
      <c r="U72" s="4"/>
      <c r="V72" s="4"/>
      <c r="W72" s="4"/>
    </row>
    <row r="73" customFormat="false" ht="15.6" hidden="false" customHeight="true" outlineLevel="0" collapsed="false">
      <c r="A73" s="13"/>
      <c r="B73" s="4"/>
      <c r="C73" s="66" t="s">
        <v>67</v>
      </c>
      <c r="D73" s="65" t="n">
        <f aca="false">SUM(D61:D72)</f>
        <v>0</v>
      </c>
      <c r="E73" s="61"/>
      <c r="F73" s="4"/>
      <c r="G73" s="4"/>
      <c r="H73" s="4"/>
      <c r="I73" s="4"/>
      <c r="J73" s="13"/>
      <c r="K73" s="13"/>
      <c r="L73" s="13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customFormat="false" ht="15.6" hidden="false" customHeight="true" outlineLevel="0" collapsed="false">
      <c r="A74" s="13"/>
      <c r="B74" s="4"/>
      <c r="C74" s="66" t="s">
        <v>68</v>
      </c>
      <c r="D74" s="65" t="n">
        <f aca="false">D73+C30</f>
        <v>200</v>
      </c>
      <c r="E74" s="61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customFormat="false" ht="15.6" hidden="false" customHeight="true" outlineLevel="0" collapsed="false">
      <c r="A75" s="13"/>
      <c r="B75" s="13"/>
      <c r="C75" s="13"/>
      <c r="D75" s="13"/>
      <c r="E75" s="13"/>
      <c r="F75" s="13"/>
      <c r="G75" s="13"/>
      <c r="H75" s="13"/>
      <c r="I75" s="13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customFormat="false" ht="15.6" hidden="false" customHeight="true" outlineLevel="0" collapsed="false">
      <c r="A76" s="13"/>
      <c r="B76" s="4"/>
      <c r="C76" s="4"/>
      <c r="D76" s="4"/>
      <c r="E76" s="4"/>
      <c r="F76" s="4"/>
      <c r="G76" s="4"/>
      <c r="H76" s="4"/>
      <c r="I76" s="13"/>
      <c r="J76" s="13"/>
      <c r="K76" s="13"/>
      <c r="L76" s="67"/>
      <c r="M76" s="67"/>
      <c r="N76" s="67"/>
      <c r="O76" s="67"/>
      <c r="P76" s="4"/>
      <c r="Q76" s="4"/>
      <c r="R76" s="4"/>
      <c r="S76" s="4"/>
      <c r="T76" s="4"/>
      <c r="U76" s="4"/>
      <c r="V76" s="4"/>
      <c r="W76" s="4"/>
    </row>
    <row r="77" customFormat="false" ht="15.6" hidden="false" customHeight="true" outlineLevel="0" collapsed="false">
      <c r="A77" s="13"/>
      <c r="B77" s="4"/>
      <c r="C77" s="68"/>
      <c r="D77" s="68"/>
      <c r="E77" s="68"/>
      <c r="F77" s="68"/>
      <c r="G77" s="68"/>
      <c r="H77" s="68"/>
      <c r="I77" s="13"/>
      <c r="J77" s="13"/>
      <c r="K77" s="13"/>
      <c r="L77" s="67"/>
      <c r="M77" s="67"/>
      <c r="N77" s="67"/>
      <c r="O77" s="67"/>
      <c r="P77" s="4"/>
      <c r="Q77" s="4"/>
      <c r="R77" s="4"/>
      <c r="S77" s="4"/>
      <c r="T77" s="4"/>
      <c r="U77" s="4"/>
      <c r="V77" s="4"/>
      <c r="W77" s="4"/>
    </row>
    <row r="78" customFormat="false" ht="13.65" hidden="false" customHeight="true" outlineLevel="0" collapsed="false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customFormat="false" ht="13.65" hidden="false" customHeight="true" outlineLevel="0" collapsed="false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customFormat="false" ht="13.65" hidden="false" customHeight="true" outlineLevel="0" collapsed="false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customFormat="false" ht="13.65" hidden="false" customHeight="true" outlineLevel="0" collapsed="false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customFormat="false" ht="13.65" hidden="false" customHeight="true" outlineLevel="0" collapsed="false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customFormat="false" ht="13.65" hidden="false" customHeight="true" outlineLevel="0" collapsed="false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customFormat="false" ht="13.65" hidden="false" customHeight="true" outlineLevel="0" collapsed="false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customFormat="false" ht="13.65" hidden="false" customHeight="true" outlineLevel="0" collapsed="false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customFormat="false" ht="13.65" hidden="false" customHeight="true" outlineLevel="0" collapsed="false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customFormat="false" ht="13.65" hidden="false" customHeight="true" outlineLevel="0" collapsed="false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customFormat="false" ht="13.65" hidden="false" customHeight="true" outlineLevel="0" collapsed="false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customFormat="false" ht="13.65" hidden="false" customHeight="true" outlineLevel="0" collapsed="false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customFormat="false" ht="13.65" hidden="false" customHeight="true" outlineLevel="0" collapsed="false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customFormat="false" ht="13.65" hidden="false" customHeight="true" outlineLevel="0" collapsed="false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customFormat="false" ht="13.65" hidden="false" customHeight="true" outlineLevel="0" collapsed="false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customFormat="false" ht="13.65" hidden="false" customHeight="true" outlineLevel="0" collapsed="false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customFormat="false" ht="13.65" hidden="false" customHeight="true" outlineLevel="0" collapsed="false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customFormat="false" ht="13.65" hidden="false" customHeight="true" outlineLevel="0" collapsed="false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customFormat="false" ht="13.65" hidden="false" customHeight="true" outlineLevel="0" collapsed="false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customFormat="false" ht="13.65" hidden="false" customHeight="true" outlineLevel="0" collapsed="false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customFormat="false" ht="13.65" hidden="false" customHeight="true" outlineLevel="0" collapsed="false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customFormat="false" ht="13.65" hidden="false" customHeight="true" outlineLevel="0" collapsed="false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customFormat="false" ht="13.65" hidden="false" customHeight="true" outlineLevel="0" collapsed="false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customFormat="false" ht="13.65" hidden="false" customHeight="true" outlineLevel="0" collapsed="false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customFormat="false" ht="13.65" hidden="false" customHeight="true" outlineLevel="0" collapsed="false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customFormat="false" ht="13.65" hidden="false" customHeight="true" outlineLevel="0" collapsed="false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customFormat="false" ht="13.65" hidden="false" customHeight="true" outlineLevel="0" collapsed="false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customFormat="false" ht="13.65" hidden="false" customHeight="true" outlineLevel="0" collapsed="false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customFormat="false" ht="13.65" hidden="false" customHeight="true" outlineLevel="0" collapsed="false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customFormat="false" ht="13.65" hidden="false" customHeight="true" outlineLevel="0" collapsed="false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customFormat="false" ht="13.65" hidden="false" customHeight="true" outlineLevel="0" collapsed="false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customFormat="false" ht="13.65" hidden="false" customHeight="true" outlineLevel="0" collapsed="false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customFormat="false" ht="13.65" hidden="false" customHeight="true" outlineLevel="0" collapsed="false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customFormat="false" ht="13.65" hidden="false" customHeight="true" outlineLevel="0" collapsed="false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customFormat="false" ht="13.65" hidden="false" customHeight="true" outlineLevel="0" collapsed="false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customFormat="false" ht="13.65" hidden="false" customHeight="true" outlineLevel="0" collapsed="false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customFormat="false" ht="13.65" hidden="false" customHeight="true" outlineLevel="0" collapsed="false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</row>
    <row r="115" customFormat="false" ht="13.65" hidden="false" customHeight="true" outlineLevel="0" collapsed="false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</row>
    <row r="116" customFormat="false" ht="13.65" hidden="false" customHeight="true" outlineLevel="0" collapsed="false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</row>
    <row r="117" customFormat="false" ht="13.65" hidden="false" customHeight="true" outlineLevel="0" collapsed="false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</row>
    <row r="118" customFormat="false" ht="13.65" hidden="false" customHeight="true" outlineLevel="0" collapsed="false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</row>
    <row r="119" customFormat="false" ht="13.65" hidden="false" customHeight="true" outlineLevel="0" collapsed="false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</row>
    <row r="120" customFormat="false" ht="13.65" hidden="false" customHeight="true" outlineLevel="0" collapsed="false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</row>
    <row r="121" customFormat="false" ht="13.65" hidden="false" customHeight="true" outlineLevel="0" collapsed="false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</row>
    <row r="122" customFormat="false" ht="13.65" hidden="false" customHeight="true" outlineLevel="0" collapsed="false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</row>
    <row r="123" customFormat="false" ht="13.65" hidden="false" customHeight="true" outlineLevel="0" collapsed="false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</row>
    <row r="124" customFormat="false" ht="13.65" hidden="false" customHeight="true" outlineLevel="0" collapsed="false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3:J3"/>
    <mergeCell ref="A4:H4"/>
    <mergeCell ref="B7:C7"/>
    <mergeCell ref="B8:C8"/>
    <mergeCell ref="B9:C9"/>
    <mergeCell ref="B10:C10"/>
    <mergeCell ref="F15:H15"/>
    <mergeCell ref="F16:H16"/>
    <mergeCell ref="F17:H17"/>
    <mergeCell ref="A33:D33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&amp;C&amp;K000000TARIF</oddHeader>
    <oddFooter>&amp;C&amp;K000000Page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LibreOffice/7.1.6.2$MacOSX_X86_64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2023-05-17T17:04:03Z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