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ulateur" sheetId="1" state="visible" r:id="rId2"/>
  </sheets>
  <definedNames>
    <definedName function="false" hidden="false" localSheetId="0" name="_xlnm.Print_Area" vbProcedure="false">Calculateur!$A$1:$G$76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<sst xmlns="http://schemas.openxmlformats.org/spreadsheetml/2006/main" count="66" uniqueCount="66">
  <si>
    <t xml:space="preserve">Calculez vos frais de scolarité</t>
  </si>
  <si>
    <t xml:space="preserve">Les frais annuels de scolarité sont calculés en fonction du Revenu Fiscal de Référence (RFR) et du nombre de Parts Fiscales de votre foyer.</t>
  </si>
  <si>
    <t xml:space="preserve">Le quotient des deux valeurs (RFR/nombre de parts) s'appelle le Quotient Prairie (QP).</t>
  </si>
  <si>
    <t xml:space="preserve">Le QP permet de calculer le montant de votre contribution aux frais de scolarité.</t>
  </si>
  <si>
    <r>
      <rPr>
        <b val="true"/>
        <shadow val="true"/>
        <sz val="18"/>
        <color rgb="FFFFFFFF"/>
        <rFont val="Calibri"/>
        <family val="0"/>
      </rPr>
      <t xml:space="preserve">  </t>
    </r>
    <r>
      <rPr>
        <b val="true"/>
        <shadow val="true"/>
        <sz val="18"/>
        <color rgb="FFFFFFFF"/>
        <rFont val="Arial"/>
        <family val="2"/>
      </rPr>
      <t xml:space="preserve">VOS INFORMATIONS</t>
    </r>
  </si>
  <si>
    <t xml:space="preserve">  Revenu Fiscal de Référence</t>
  </si>
  <si>
    <t xml:space="preserve">    1.  Indiquez le Revenu Fiscal de Référence de votre foyer ci-contre.</t>
  </si>
  <si>
    <t xml:space="preserve">  Nombre de Parts Fiscales</t>
  </si>
  <si>
    <t xml:space="preserve">    2.  Indiquez le nombre de parts fiscales de votre foyer ci-contre.</t>
  </si>
  <si>
    <t xml:space="preserve">  Quotient Prairie (Q)</t>
  </si>
  <si>
    <t xml:space="preserve">    3.  Votre QP s'affiche ci-contre.</t>
  </si>
  <si>
    <t xml:space="preserve"> </t>
  </si>
  <si>
    <t xml:space="preserve">  VOTRE CONTRIBUTION EN EUROS</t>
  </si>
  <si>
    <t xml:space="preserve">   Frais annuels de scolarité </t>
  </si>
  <si>
    <t xml:space="preserve">Résidence principale</t>
  </si>
  <si>
    <t xml:space="preserve">Résidence alternée</t>
  </si>
  <si>
    <r>
      <rPr>
        <b val="true"/>
        <sz val="13"/>
        <rFont val="Arial"/>
        <family val="2"/>
      </rPr>
      <t xml:space="preserve">   </t>
    </r>
    <r>
      <rPr>
        <sz val="14"/>
        <rFont val="Calibri"/>
        <family val="0"/>
      </rPr>
      <t xml:space="preserve"> Pour </t>
    </r>
    <r>
      <rPr>
        <b val="true"/>
        <sz val="14"/>
        <rFont val="Calibri"/>
        <family val="0"/>
      </rPr>
      <t xml:space="preserve">un</t>
    </r>
    <r>
      <rPr>
        <sz val="14"/>
        <rFont val="Calibri"/>
        <family val="0"/>
      </rPr>
      <t xml:space="preserve"> enfant inscrit</t>
    </r>
  </si>
  <si>
    <t xml:space="preserve">  4. Votre contribution s'affiche dans la case correspondant à votre situation.</t>
  </si>
  <si>
    <r>
      <rPr>
        <sz val="13"/>
        <rFont val="Arial"/>
        <family val="2"/>
      </rPr>
      <t xml:space="preserve">    Pour </t>
    </r>
    <r>
      <rPr>
        <b val="true"/>
        <sz val="13"/>
        <rFont val="Arial"/>
        <family val="2"/>
      </rPr>
      <t xml:space="preserve">deux </t>
    </r>
    <r>
      <rPr>
        <sz val="13"/>
        <rFont val="Arial"/>
        <family val="2"/>
      </rPr>
      <t xml:space="preserve">enfants inscrits</t>
    </r>
  </si>
  <si>
    <r>
      <rPr>
        <sz val="13"/>
        <rFont val="Arial"/>
        <family val="2"/>
      </rPr>
      <t xml:space="preserve">    Pour </t>
    </r>
    <r>
      <rPr>
        <b val="true"/>
        <sz val="13"/>
        <rFont val="Arial"/>
        <family val="2"/>
      </rPr>
      <t xml:space="preserve">trois</t>
    </r>
    <r>
      <rPr>
        <sz val="13"/>
        <rFont val="Arial"/>
        <family val="2"/>
      </rPr>
      <t xml:space="preserve"> enfants inscrits</t>
    </r>
  </si>
  <si>
    <r>
      <rPr>
        <sz val="13"/>
        <rFont val="Arial"/>
        <family val="2"/>
      </rPr>
      <t xml:space="preserve">    Pour </t>
    </r>
    <r>
      <rPr>
        <b val="true"/>
        <sz val="13"/>
        <rFont val="Arial"/>
        <family val="2"/>
      </rPr>
      <t xml:space="preserve">quatre</t>
    </r>
    <r>
      <rPr>
        <sz val="13"/>
        <rFont val="Arial"/>
        <family val="2"/>
      </rPr>
      <t xml:space="preserve"> enfants inscrits</t>
    </r>
  </si>
  <si>
    <t xml:space="preserve">Les grands principes :</t>
  </si>
  <si>
    <t xml:space="preserve">   Toutes les familles, mêmes les plus démunies, contribuent aux frais de scolarité, afin qu’elles soient toutes pleinement impliquées.</t>
  </si>
  <si>
    <t xml:space="preserve">   Les familles contribuent d’autant plus que leur QP est élevé. Les familles les plus aisées sont ainsi solidaires des moins aisées (péréquation). </t>
  </si>
  <si>
    <t xml:space="preserve">   Le QP est plus équitable que le seul revenu car il tient compte aussi des charges induites par le nombre de personnes vivant sur ce revenu.</t>
  </si>
  <si>
    <t xml:space="preserve">   Les contributions sont réduites pour le deuxième enfant et les suivants pour que tous soient accueillis sans mettre la famille en difficulté financière.</t>
  </si>
  <si>
    <t xml:space="preserve">   Les contributions sont plafonnées à des valeurs maximales afin de rester acceptables pour les familles concernées. </t>
  </si>
  <si>
    <r>
      <rPr>
        <b val="true"/>
        <sz val="11"/>
        <rFont val="Arial"/>
        <family val="2"/>
      </rPr>
      <t xml:space="preserve">Contributions minimales, maximales et pour le deuxième enfant et suivants </t>
    </r>
    <r>
      <rPr>
        <sz val="11"/>
        <rFont val="Arial"/>
        <family val="2"/>
      </rPr>
      <t xml:space="preserve">:</t>
    </r>
  </si>
  <si>
    <r>
      <rPr>
        <b val="true"/>
        <sz val="11"/>
        <rFont val="Arial"/>
        <family val="2"/>
      </rPr>
      <t xml:space="preserve">   Minimum </t>
    </r>
    <r>
      <rPr>
        <sz val="11"/>
        <rFont val="Arial"/>
        <family val="2"/>
      </rPr>
      <t xml:space="preserve">: Il est appliqué quand le QP ≤ 1 800. Ce minimum est de 340 € pour le premier enfant, puis de 60 € pour chacun des autres enfants.</t>
    </r>
  </si>
  <si>
    <r>
      <rPr>
        <b val="true"/>
        <sz val="11"/>
        <rFont val="Arial"/>
        <family val="2"/>
      </rPr>
      <t xml:space="preserve">   Maximum </t>
    </r>
    <r>
      <rPr>
        <sz val="11"/>
        <rFont val="Arial"/>
        <family val="2"/>
      </rPr>
      <t xml:space="preserve">: Au-delà, les contributions augmentent au fur et à mesure que le QP augmente jusqu’à atteindre un maximum.</t>
    </r>
  </si>
  <si>
    <t xml:space="preserve">                     La valeur de ce maximum dépend du nombre d’enfants inscrits (voir tableau ci-dessous).</t>
  </si>
  <si>
    <r>
      <rPr>
        <b val="true"/>
        <sz val="11"/>
        <rFont val="Arial"/>
        <family val="2"/>
      </rPr>
      <t xml:space="preserve">   Entre le minimum et le maximum</t>
    </r>
    <r>
      <rPr>
        <sz val="11"/>
        <rFont val="Arial"/>
        <family val="2"/>
      </rPr>
      <t xml:space="preserve"> : Une réduction de 20% est appliquée au deuxième enfant et de 30% pour chacun des autres enfants.</t>
    </r>
  </si>
  <si>
    <t xml:space="preserve">1 enfant</t>
  </si>
  <si>
    <t xml:space="preserve">2 enfants</t>
  </si>
  <si>
    <t xml:space="preserve">3 enfants</t>
  </si>
  <si>
    <t xml:space="preserve">4 enfants</t>
  </si>
  <si>
    <t xml:space="preserve">Contributions MINIMUM</t>
  </si>
  <si>
    <t xml:space="preserve">Contributions MAXIMUM</t>
  </si>
  <si>
    <t xml:space="preserve">MINI&lt; contributions &lt; MAXI</t>
  </si>
  <si>
    <t xml:space="preserve">Détails du calcul mathématique pour un enfant:</t>
  </si>
  <si>
    <t xml:space="preserve">Le calcul des frais de scolarité commence au tarif minimum (340 € ) pour des valeurs de QP inférieures au seuil minimum (QP 1800).</t>
  </si>
  <si>
    <t xml:space="preserve">Si le QP est compris entre les seuils 1 et 2 (1800 &lt; QP &lt; 5702), un pourcentage d’environ 8 % est appliqué au montant qui dépasse ce premier
Seuil. Ce résultat est ajouté au tarif minimum (340€). </t>
  </si>
  <si>
    <t xml:space="preserve">Si le QP est compris entre les seuils 2 et 3 (5702 &lt; QP &lt; 9710), un pourcentage de 11 % est appliqué au montant qui dépasse le deuxième seuil.
Le résultat est ajouté au tarif au deuxième seuil (650 €). </t>
  </si>
  <si>
    <t xml:space="preserve">Si le QP est compris entre les seuils 3 et 4 (9710 &lt; QP &lt; 11 700), un pourcentage de 14 % est appliqué au montant qui dépasse le troisième seuil.
Le résultat est ajouté au tarif au troisième seuil (1105 €).</t>
  </si>
  <si>
    <t xml:space="preserve">Ainsi de suite jusqu'au dernier seuil.</t>
  </si>
  <si>
    <t xml:space="preserve">Si le QP est égal ou supérieur au neuvième seuil, le tarif maximum (3400 €) est appliqué. </t>
  </si>
  <si>
    <t xml:space="preserve">Les pourcentages et les seuils sont indiqués dans le tableau ci-dessous :</t>
  </si>
  <si>
    <t xml:space="preserve">QP Seuil</t>
  </si>
  <si>
    <t xml:space="preserve">Pourcentage</t>
  </si>
  <si>
    <t xml:space="preserve">Tarif au seuil</t>
  </si>
  <si>
    <t xml:space="preserve">Seuil 1 minimal</t>
  </si>
  <si>
    <t xml:space="preserve">Seuil 2</t>
  </si>
  <si>
    <t xml:space="preserve">Seuil 3</t>
  </si>
  <si>
    <t xml:space="preserve">Seuil 4</t>
  </si>
  <si>
    <t xml:space="preserve">Seuil 5</t>
  </si>
  <si>
    <t xml:space="preserve">Seuil 6</t>
  </si>
  <si>
    <t xml:space="preserve">Seuil 7</t>
  </si>
  <si>
    <t xml:space="preserve">Seuil 8</t>
  </si>
  <si>
    <t xml:space="preserve">Seuil 9 maximal</t>
  </si>
  <si>
    <t xml:space="preserve">-</t>
  </si>
  <si>
    <t xml:space="preserve">Tableau de calculs intermédiaires utilisés par le simulateur</t>
  </si>
  <si>
    <t xml:space="preserve">tarif par tranche</t>
  </si>
  <si>
    <t xml:space="preserve">tranche</t>
  </si>
  <si>
    <t xml:space="preserve">somme</t>
  </si>
  <si>
    <t xml:space="preserve">avec base</t>
  </si>
  <si>
    <t xml:space="preserve">plafonné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</si>
</sst>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0.00"/>
    <numFmt numFmtId="168" formatCode="#,##0.00"/>
    <numFmt numFmtId="169" formatCode="#,##0.00%"/>
    <numFmt numFmtId="170" formatCode="0"/>
    <numFmt numFmtId="171" formatCode="0\ %"/>
  </numFmts>
  <fonts count="24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name val="Arial"/>
      <family val="0"/>
    </font>
    <font>
      <sz val="11"/>
      <name val="Arial"/>
      <family val="0"/>
    </font>
    <font>
      <b val="true"/>
      <shadow val="true"/>
      <sz val="18"/>
      <color rgb="FFFFFFFF"/>
      <name val="Calibri"/>
      <family val="0"/>
    </font>
    <font>
      <b val="true"/>
      <shadow val="true"/>
      <sz val="18"/>
      <color rgb="FFFFFFFF"/>
      <name val="Arial"/>
      <family val="2"/>
    </font>
    <font>
      <b val="true"/>
      <sz val="14"/>
      <name val="Calibri"/>
      <family val="0"/>
    </font>
    <font>
      <b val="true"/>
      <sz val="14"/>
      <name val="Arial"/>
      <family val="0"/>
    </font>
    <font>
      <b val="true"/>
      <sz val="18"/>
      <name val="Calibri"/>
      <family val="0"/>
    </font>
    <font>
      <b val="true"/>
      <sz val="13"/>
      <name val="Arial"/>
      <family val="2"/>
    </font>
    <font>
      <sz val="14"/>
      <name val="Calibri"/>
      <family val="0"/>
    </font>
    <font>
      <sz val="13"/>
      <name val="Arial"/>
      <family val="2"/>
    </font>
    <font>
      <b val="true"/>
      <sz val="11"/>
      <name val="Arial"/>
      <family val="0"/>
    </font>
    <font>
      <b val="true"/>
      <sz val="11"/>
      <name val="Arial"/>
      <family val="2"/>
    </font>
    <font>
      <sz val="11"/>
      <name val="Arial"/>
      <family val="2"/>
    </font>
    <font>
      <sz val="12"/>
      <name val="Calibri"/>
      <family val="0"/>
    </font>
    <font>
      <sz val="14"/>
      <color rgb="FFFFFFFF"/>
      <name val="Arial"/>
      <family val="2"/>
    </font>
    <font>
      <shadow val="true"/>
      <sz val="14"/>
      <color rgb="FFFFFFFF"/>
      <name val="Calibri"/>
      <family val="0"/>
    </font>
    <font>
      <sz val="12"/>
      <name val="Arial"/>
      <family val="2"/>
    </font>
    <font>
      <sz val="12"/>
      <name val="Arial"/>
      <family val="0"/>
    </font>
    <font>
      <i val="true"/>
      <sz val="11"/>
      <name val="Arial"/>
      <family val="0"/>
    </font>
    <font>
      <sz val="11"/>
      <name val="Calibri"/>
      <family val="0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28B22"/>
        <bgColor rgb="FF339966"/>
      </patternFill>
    </fill>
    <fill>
      <patternFill patternType="solid">
        <fgColor rgb="FF9ACD32"/>
        <bgColor rgb="FFC0C0C0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/>
      <top style="thin">
        <color rgb="FFFFFFFF"/>
      </top>
      <bottom/>
      <diagonal/>
    </border>
    <border diagonalUp="false" diagonalDown="false">
      <left/>
      <right style="thin">
        <color rgb="FFFFFFFF"/>
      </right>
      <top style="thin">
        <color rgb="FFFFFFFF"/>
      </top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>
        <color rgb="FFFFFFFF"/>
      </right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/>
      <right/>
      <top/>
      <bottom style="dotted">
        <color rgb="FFFFFFFF"/>
      </bottom>
      <diagonal/>
    </border>
    <border diagonalUp="false" diagonalDown="false">
      <left/>
      <right style="hair">
        <color rgb="FFFFFFFF"/>
      </right>
      <top/>
      <bottom/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/>
      <right style="hair">
        <color rgb="FFFFFFFF"/>
      </right>
      <top/>
      <bottom style="hair">
        <color rgb="FFFFFFFF"/>
      </bottom>
      <diagonal/>
    </border>
    <border diagonalUp="false" diagonalDown="false">
      <left style="hair">
        <color rgb="FFFFFFFF"/>
      </left>
      <right/>
      <top/>
      <bottom style="hair">
        <color rgb="FFFFFFFF"/>
      </bottom>
      <diagonal/>
    </border>
    <border diagonalUp="false" diagonalDown="false">
      <left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 style="hair">
        <color rgb="FFFFFFFF"/>
      </top>
      <bottom style="hair">
        <color rgb="FFFFFFFF"/>
      </bottom>
      <diagonal/>
    </border>
    <border diagonalUp="false" diagonalDown="false">
      <left/>
      <right style="hair">
        <color rgb="FFFFFFFF"/>
      </right>
      <top style="hair">
        <color rgb="FFFFFFFF"/>
      </top>
      <bottom/>
      <diagonal/>
    </border>
    <border diagonalUp="false" diagonalDown="false">
      <left style="hair">
        <color rgb="FFFFFFFF"/>
      </left>
      <right/>
      <top style="hair">
        <color rgb="FFFFFFFF"/>
      </top>
      <bottom/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9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9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9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4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2" borderId="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7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0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7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3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20" fillId="4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7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1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1" fillId="2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21" fillId="2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1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4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7" fillId="4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7" fillId="4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7" fillId="4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4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4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4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4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4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4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4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4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4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4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4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4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3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7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2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228B22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ACD3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43200</xdr:colOff>
      <xdr:row>22</xdr:row>
      <xdr:rowOff>68760</xdr:rowOff>
    </xdr:from>
    <xdr:to>
      <xdr:col>0</xdr:col>
      <xdr:colOff>115200</xdr:colOff>
      <xdr:row>22</xdr:row>
      <xdr:rowOff>159120</xdr:rowOff>
    </xdr:to>
    <xdr:pic>
      <xdr:nvPicPr>
        <xdr:cNvPr id="0" name="Image 3" descr=""/>
        <xdr:cNvPicPr/>
      </xdr:nvPicPr>
      <xdr:blipFill>
        <a:blip r:embed="rId1"/>
        <a:stretch/>
      </xdr:blipFill>
      <xdr:spPr>
        <a:xfrm>
          <a:off x="43200" y="6683400"/>
          <a:ext cx="72000" cy="903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43200</xdr:colOff>
      <xdr:row>23</xdr:row>
      <xdr:rowOff>62640</xdr:rowOff>
    </xdr:from>
    <xdr:to>
      <xdr:col>0</xdr:col>
      <xdr:colOff>115200</xdr:colOff>
      <xdr:row>23</xdr:row>
      <xdr:rowOff>150120</xdr:rowOff>
    </xdr:to>
    <xdr:pic>
      <xdr:nvPicPr>
        <xdr:cNvPr id="1" name="Image 3" descr=""/>
        <xdr:cNvPicPr/>
      </xdr:nvPicPr>
      <xdr:blipFill>
        <a:blip r:embed="rId2"/>
        <a:stretch/>
      </xdr:blipFill>
      <xdr:spPr>
        <a:xfrm>
          <a:off x="43200" y="6891120"/>
          <a:ext cx="72000" cy="874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44640</xdr:colOff>
      <xdr:row>20</xdr:row>
      <xdr:rowOff>77400</xdr:rowOff>
    </xdr:from>
    <xdr:to>
      <xdr:col>0</xdr:col>
      <xdr:colOff>116640</xdr:colOff>
      <xdr:row>20</xdr:row>
      <xdr:rowOff>167400</xdr:rowOff>
    </xdr:to>
    <xdr:pic>
      <xdr:nvPicPr>
        <xdr:cNvPr id="2" name="Image 3" descr=""/>
        <xdr:cNvPicPr/>
      </xdr:nvPicPr>
      <xdr:blipFill>
        <a:blip r:embed="rId3"/>
        <a:stretch/>
      </xdr:blipFill>
      <xdr:spPr>
        <a:xfrm>
          <a:off x="44640" y="6264000"/>
          <a:ext cx="72000" cy="900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43200</xdr:colOff>
      <xdr:row>19</xdr:row>
      <xdr:rowOff>91800</xdr:rowOff>
    </xdr:from>
    <xdr:to>
      <xdr:col>0</xdr:col>
      <xdr:colOff>115200</xdr:colOff>
      <xdr:row>19</xdr:row>
      <xdr:rowOff>181800</xdr:rowOff>
    </xdr:to>
    <xdr:pic>
      <xdr:nvPicPr>
        <xdr:cNvPr id="3" name="Image 3" descr=""/>
        <xdr:cNvPicPr/>
      </xdr:nvPicPr>
      <xdr:blipFill>
        <a:blip r:embed="rId4"/>
        <a:stretch/>
      </xdr:blipFill>
      <xdr:spPr>
        <a:xfrm>
          <a:off x="43200" y="6035400"/>
          <a:ext cx="72000" cy="900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50400</xdr:colOff>
      <xdr:row>27</xdr:row>
      <xdr:rowOff>78840</xdr:rowOff>
    </xdr:from>
    <xdr:to>
      <xdr:col>0</xdr:col>
      <xdr:colOff>118080</xdr:colOff>
      <xdr:row>27</xdr:row>
      <xdr:rowOff>160560</xdr:rowOff>
    </xdr:to>
    <xdr:pic>
      <xdr:nvPicPr>
        <xdr:cNvPr id="4" name="Image 3_2" descr=""/>
        <xdr:cNvPicPr/>
      </xdr:nvPicPr>
      <xdr:blipFill>
        <a:blip r:embed="rId5"/>
        <a:stretch/>
      </xdr:blipFill>
      <xdr:spPr>
        <a:xfrm>
          <a:off x="50400" y="7884720"/>
          <a:ext cx="67680" cy="817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32040</xdr:colOff>
      <xdr:row>26</xdr:row>
      <xdr:rowOff>69120</xdr:rowOff>
    </xdr:from>
    <xdr:to>
      <xdr:col>0</xdr:col>
      <xdr:colOff>99720</xdr:colOff>
      <xdr:row>26</xdr:row>
      <xdr:rowOff>150840</xdr:rowOff>
    </xdr:to>
    <xdr:pic>
      <xdr:nvPicPr>
        <xdr:cNvPr id="5" name="Image 3_3" descr=""/>
        <xdr:cNvPicPr/>
      </xdr:nvPicPr>
      <xdr:blipFill>
        <a:blip r:embed="rId6"/>
        <a:stretch/>
      </xdr:blipFill>
      <xdr:spPr>
        <a:xfrm>
          <a:off x="32040" y="7661160"/>
          <a:ext cx="67680" cy="817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57240</xdr:colOff>
      <xdr:row>29</xdr:row>
      <xdr:rowOff>77040</xdr:rowOff>
    </xdr:from>
    <xdr:to>
      <xdr:col>0</xdr:col>
      <xdr:colOff>124560</xdr:colOff>
      <xdr:row>29</xdr:row>
      <xdr:rowOff>158760</xdr:rowOff>
    </xdr:to>
    <xdr:pic>
      <xdr:nvPicPr>
        <xdr:cNvPr id="6" name="Image 3_1" descr=""/>
        <xdr:cNvPicPr/>
      </xdr:nvPicPr>
      <xdr:blipFill>
        <a:blip r:embed="rId7"/>
        <a:stretch/>
      </xdr:blipFill>
      <xdr:spPr>
        <a:xfrm>
          <a:off x="57240" y="8288640"/>
          <a:ext cx="67320" cy="817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42480</xdr:colOff>
      <xdr:row>21</xdr:row>
      <xdr:rowOff>52920</xdr:rowOff>
    </xdr:from>
    <xdr:to>
      <xdr:col>0</xdr:col>
      <xdr:colOff>114480</xdr:colOff>
      <xdr:row>21</xdr:row>
      <xdr:rowOff>143280</xdr:rowOff>
    </xdr:to>
    <xdr:pic>
      <xdr:nvPicPr>
        <xdr:cNvPr id="7" name="Image 3_0" descr=""/>
        <xdr:cNvPicPr/>
      </xdr:nvPicPr>
      <xdr:blipFill>
        <a:blip r:embed="rId8"/>
        <a:stretch/>
      </xdr:blipFill>
      <xdr:spPr>
        <a:xfrm>
          <a:off x="42480" y="6453720"/>
          <a:ext cx="72000" cy="90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11.8671875" defaultRowHeight="13.45" zeroHeight="false" outlineLevelRow="0" outlineLevelCol="0"/>
  <cols>
    <col collapsed="false" customWidth="true" hidden="false" outlineLevel="0" max="1" min="1" style="1" width="32.68"/>
    <col collapsed="false" customWidth="true" hidden="false" outlineLevel="0" max="3" min="2" style="1" width="15"/>
    <col collapsed="false" customWidth="true" hidden="false" outlineLevel="0" max="4" min="4" style="1" width="15.49"/>
    <col collapsed="false" customWidth="true" hidden="false" outlineLevel="0" max="5" min="5" style="1" width="16.49"/>
    <col collapsed="false" customWidth="true" hidden="false" outlineLevel="0" max="6" min="6" style="1" width="19.9"/>
    <col collapsed="false" customWidth="true" hidden="false" outlineLevel="0" max="7" min="7" style="1" width="17.7"/>
    <col collapsed="false" customWidth="false" hidden="false" outlineLevel="0" max="1023" min="8" style="1" width="11.85"/>
    <col collapsed="false" customWidth="true" hidden="false" outlineLevel="0" max="1024" min="1024" style="0" width="11.52"/>
  </cols>
  <sheetData>
    <row r="1" customFormat="false" ht="17.95" hidden="false" customHeight="true" outlineLevel="0" collapsed="false">
      <c r="A1" s="2" t="s">
        <v>0</v>
      </c>
      <c r="B1" s="3"/>
      <c r="C1" s="4"/>
      <c r="D1" s="5"/>
      <c r="E1" s="3"/>
      <c r="F1" s="4"/>
      <c r="G1" s="6"/>
    </row>
    <row r="2" customFormat="false" ht="6.15" hidden="false" customHeight="true" outlineLevel="0" collapsed="false">
      <c r="A2" s="7"/>
      <c r="B2" s="3"/>
      <c r="C2" s="4"/>
      <c r="D2" s="5"/>
      <c r="E2" s="3"/>
      <c r="F2" s="4"/>
      <c r="G2" s="6"/>
    </row>
    <row r="3" customFormat="false" ht="16.85" hidden="false" customHeight="true" outlineLevel="0" collapsed="false">
      <c r="A3" s="8" t="s">
        <v>1</v>
      </c>
      <c r="B3" s="3"/>
      <c r="C3" s="4"/>
      <c r="D3" s="5"/>
      <c r="E3" s="3"/>
      <c r="F3" s="4"/>
      <c r="G3" s="6"/>
    </row>
    <row r="4" customFormat="false" ht="16.85" hidden="false" customHeight="true" outlineLevel="0" collapsed="false">
      <c r="A4" s="8" t="s">
        <v>2</v>
      </c>
      <c r="B4" s="3"/>
      <c r="C4" s="4"/>
      <c r="D4" s="5"/>
      <c r="E4" s="3"/>
      <c r="F4" s="4"/>
      <c r="G4" s="6"/>
    </row>
    <row r="5" customFormat="false" ht="16.85" hidden="false" customHeight="true" outlineLevel="0" collapsed="false">
      <c r="A5" s="9" t="s">
        <v>3</v>
      </c>
      <c r="B5" s="10"/>
      <c r="C5" s="10"/>
      <c r="D5" s="11"/>
      <c r="E5" s="11"/>
      <c r="F5" s="11"/>
      <c r="G5" s="12"/>
    </row>
    <row r="6" customFormat="false" ht="14.6" hidden="false" customHeight="true" outlineLevel="0" collapsed="false">
      <c r="A6" s="13"/>
      <c r="B6" s="11"/>
      <c r="C6" s="11"/>
      <c r="D6" s="11"/>
      <c r="E6" s="11"/>
      <c r="F6" s="11"/>
      <c r="G6" s="12"/>
    </row>
    <row r="7" customFormat="false" ht="29.6" hidden="false" customHeight="true" outlineLevel="0" collapsed="false">
      <c r="A7" s="14" t="s">
        <v>4</v>
      </c>
      <c r="B7" s="14"/>
      <c r="C7" s="14"/>
      <c r="D7" s="15"/>
      <c r="E7" s="11"/>
      <c r="F7" s="11"/>
      <c r="G7" s="16"/>
    </row>
    <row r="8" customFormat="false" ht="26.8" hidden="false" customHeight="true" outlineLevel="0" collapsed="false">
      <c r="A8" s="17" t="s">
        <v>5</v>
      </c>
      <c r="B8" s="18"/>
      <c r="C8" s="18"/>
      <c r="D8" s="19" t="s">
        <v>6</v>
      </c>
      <c r="E8" s="11"/>
      <c r="F8" s="11"/>
      <c r="G8" s="12"/>
    </row>
    <row r="9" customFormat="false" ht="26.8" hidden="false" customHeight="true" outlineLevel="0" collapsed="false">
      <c r="A9" s="17" t="s">
        <v>7</v>
      </c>
      <c r="B9" s="20" t="n">
        <v>2</v>
      </c>
      <c r="C9" s="20"/>
      <c r="D9" s="19" t="s">
        <v>8</v>
      </c>
      <c r="E9" s="11"/>
      <c r="F9" s="11"/>
      <c r="G9" s="21"/>
    </row>
    <row r="10" customFormat="false" ht="26.8" hidden="false" customHeight="true" outlineLevel="0" collapsed="false">
      <c r="A10" s="17" t="s">
        <v>9</v>
      </c>
      <c r="B10" s="18" t="n">
        <f aca="false">B8/B9</f>
        <v>0</v>
      </c>
      <c r="C10" s="18"/>
      <c r="D10" s="19" t="s">
        <v>10</v>
      </c>
      <c r="E10" s="11"/>
      <c r="F10" s="11"/>
      <c r="G10" s="21"/>
    </row>
    <row r="11" customFormat="false" ht="22" hidden="false" customHeight="true" outlineLevel="0" collapsed="false">
      <c r="A11" s="22"/>
      <c r="B11" s="11"/>
      <c r="C11" s="11"/>
      <c r="D11" s="23" t="s">
        <v>11</v>
      </c>
      <c r="E11" s="11"/>
      <c r="F11" s="11"/>
      <c r="G11" s="12"/>
    </row>
    <row r="12" customFormat="false" ht="30.85" hidden="false" customHeight="true" outlineLevel="0" collapsed="false">
      <c r="A12" s="14" t="s">
        <v>12</v>
      </c>
      <c r="B12" s="14"/>
      <c r="C12" s="14"/>
      <c r="D12" s="11"/>
      <c r="E12" s="11"/>
      <c r="F12" s="11"/>
      <c r="G12" s="12"/>
    </row>
    <row r="13" customFormat="false" ht="35.1" hidden="false" customHeight="true" outlineLevel="0" collapsed="false">
      <c r="A13" s="17" t="s">
        <v>13</v>
      </c>
      <c r="B13" s="24" t="s">
        <v>14</v>
      </c>
      <c r="C13" s="24" t="s">
        <v>15</v>
      </c>
      <c r="D13" s="11"/>
      <c r="E13" s="11"/>
      <c r="F13" s="11"/>
      <c r="G13" s="12"/>
    </row>
    <row r="14" customFormat="false" ht="35.1" hidden="false" customHeight="true" outlineLevel="0" collapsed="false">
      <c r="A14" s="25" t="s">
        <v>16</v>
      </c>
      <c r="B14" s="26" t="n">
        <f aca="false">D74</f>
        <v>340</v>
      </c>
      <c r="C14" s="26" t="n">
        <f aca="false">B14*0.4</f>
        <v>136</v>
      </c>
      <c r="D14" s="23" t="s">
        <v>17</v>
      </c>
      <c r="E14" s="11"/>
      <c r="F14" s="11"/>
      <c r="G14" s="12"/>
    </row>
    <row r="15" customFormat="false" ht="35.1" hidden="false" customHeight="true" outlineLevel="0" collapsed="false">
      <c r="A15" s="27" t="s">
        <v>18</v>
      </c>
      <c r="B15" s="26" t="n">
        <f aca="false">IF(B14=B34,C34,MIN($D$75*(2-C36),C35))</f>
        <v>400</v>
      </c>
      <c r="C15" s="26" t="n">
        <f aca="false">B15*0.4</f>
        <v>160</v>
      </c>
      <c r="D15" s="28"/>
      <c r="E15" s="11"/>
      <c r="F15" s="11"/>
      <c r="G15" s="12"/>
    </row>
    <row r="16" customFormat="false" ht="35.1" hidden="false" customHeight="true" outlineLevel="0" collapsed="false">
      <c r="A16" s="27" t="s">
        <v>19</v>
      </c>
      <c r="B16" s="26" t="n">
        <f aca="false">IF(B14=B34,D34,MIN($D$75*(3-C36-D36),D35))</f>
        <v>460</v>
      </c>
      <c r="C16" s="26" t="n">
        <f aca="false">B16*0.4</f>
        <v>184</v>
      </c>
      <c r="D16" s="11"/>
      <c r="E16" s="11"/>
      <c r="F16" s="11"/>
      <c r="G16" s="12"/>
    </row>
    <row r="17" customFormat="false" ht="35.1" hidden="false" customHeight="true" outlineLevel="0" collapsed="false">
      <c r="A17" s="27" t="s">
        <v>20</v>
      </c>
      <c r="B17" s="26" t="n">
        <f aca="false">IF(B14=B34,E34,MIN($D$75*(4-C36-D36-E36),E35))</f>
        <v>520</v>
      </c>
      <c r="C17" s="26" t="n">
        <f aca="false">B17*0.4</f>
        <v>208</v>
      </c>
      <c r="D17" s="0"/>
      <c r="E17" s="11"/>
      <c r="F17" s="11"/>
      <c r="G17" s="12"/>
    </row>
    <row r="18" customFormat="false" ht="18.5" hidden="false" customHeight="true" outlineLevel="0" collapsed="false">
      <c r="A18" s="29"/>
      <c r="B18" s="29"/>
      <c r="C18" s="29"/>
      <c r="D18" s="29"/>
      <c r="E18" s="29"/>
      <c r="F18" s="29"/>
      <c r="G18" s="30"/>
    </row>
    <row r="19" s="34" customFormat="true" ht="21.9" hidden="false" customHeight="true" outlineLevel="0" collapsed="false">
      <c r="A19" s="31" t="s">
        <v>21</v>
      </c>
      <c r="B19" s="32"/>
      <c r="C19" s="32"/>
      <c r="D19" s="32"/>
      <c r="E19" s="32"/>
      <c r="F19" s="32"/>
      <c r="G19" s="33"/>
      <c r="AMJ19" s="0"/>
    </row>
    <row r="20" customFormat="false" ht="19.15" hidden="false" customHeight="true" outlineLevel="0" collapsed="false">
      <c r="A20" s="23" t="s">
        <v>22</v>
      </c>
      <c r="B20" s="29"/>
      <c r="C20" s="29"/>
      <c r="D20" s="29"/>
      <c r="E20" s="29"/>
      <c r="F20" s="29"/>
      <c r="G20" s="30"/>
    </row>
    <row r="21" customFormat="false" ht="16.85" hidden="false" customHeight="true" outlineLevel="0" collapsed="false">
      <c r="A21" s="23" t="s">
        <v>23</v>
      </c>
      <c r="B21" s="29"/>
      <c r="C21" s="29"/>
      <c r="D21" s="29"/>
      <c r="E21" s="29"/>
      <c r="F21" s="29"/>
      <c r="G21" s="30"/>
    </row>
    <row r="22" customFormat="false" ht="16.85" hidden="false" customHeight="true" outlineLevel="0" collapsed="false">
      <c r="A22" s="23" t="s">
        <v>24</v>
      </c>
      <c r="B22" s="29"/>
      <c r="C22" s="29"/>
      <c r="D22" s="29"/>
      <c r="E22" s="29"/>
      <c r="F22" s="29"/>
      <c r="G22" s="30"/>
    </row>
    <row r="23" customFormat="false" ht="16.85" hidden="false" customHeight="true" outlineLevel="0" collapsed="false">
      <c r="A23" s="23" t="s">
        <v>25</v>
      </c>
      <c r="B23" s="29"/>
      <c r="C23" s="29"/>
      <c r="D23" s="29"/>
      <c r="E23" s="29"/>
      <c r="F23" s="29"/>
      <c r="G23" s="30"/>
    </row>
    <row r="24" customFormat="false" ht="18.5" hidden="false" customHeight="true" outlineLevel="0" collapsed="false">
      <c r="A24" s="23" t="s">
        <v>26</v>
      </c>
      <c r="B24" s="29"/>
      <c r="C24" s="29"/>
      <c r="D24" s="29"/>
      <c r="E24" s="29"/>
      <c r="F24" s="29"/>
      <c r="G24" s="30"/>
    </row>
    <row r="25" customFormat="false" ht="19.15" hidden="false" customHeight="true" outlineLevel="0" collapsed="false">
      <c r="A25" s="35"/>
      <c r="B25" s="29"/>
      <c r="C25" s="29"/>
      <c r="D25" s="29"/>
      <c r="E25" s="29"/>
      <c r="F25" s="29"/>
      <c r="G25" s="30"/>
    </row>
    <row r="26" customFormat="false" ht="22.45" hidden="false" customHeight="true" outlineLevel="0" collapsed="false">
      <c r="A26" s="36" t="s">
        <v>27</v>
      </c>
      <c r="B26" s="29"/>
      <c r="C26" s="29"/>
      <c r="D26" s="29"/>
      <c r="E26" s="29"/>
      <c r="F26" s="29"/>
      <c r="G26" s="30"/>
    </row>
    <row r="27" customFormat="false" ht="16.85" hidden="false" customHeight="true" outlineLevel="0" collapsed="false">
      <c r="A27" s="37" t="s">
        <v>28</v>
      </c>
      <c r="B27" s="11"/>
      <c r="C27" s="11"/>
      <c r="D27" s="11"/>
      <c r="E27" s="11"/>
      <c r="F27" s="38"/>
      <c r="G27" s="39"/>
    </row>
    <row r="28" customFormat="false" ht="16.25" hidden="false" customHeight="true" outlineLevel="0" collapsed="false">
      <c r="A28" s="40" t="s">
        <v>29</v>
      </c>
      <c r="B28" s="11"/>
      <c r="C28" s="11"/>
      <c r="D28" s="11"/>
      <c r="E28" s="11"/>
      <c r="F28" s="38"/>
      <c r="G28" s="39"/>
    </row>
    <row r="29" customFormat="false" ht="15.7" hidden="false" customHeight="true" outlineLevel="0" collapsed="false">
      <c r="A29" s="41" t="s">
        <v>30</v>
      </c>
      <c r="B29" s="11"/>
      <c r="C29" s="11"/>
      <c r="D29" s="11"/>
      <c r="E29" s="11"/>
      <c r="F29" s="38"/>
      <c r="G29" s="39"/>
    </row>
    <row r="30" customFormat="false" ht="16.25" hidden="false" customHeight="true" outlineLevel="0" collapsed="false">
      <c r="A30" s="42" t="s">
        <v>31</v>
      </c>
      <c r="B30" s="11"/>
      <c r="C30" s="11"/>
      <c r="D30" s="11"/>
      <c r="E30" s="11"/>
      <c r="F30" s="38"/>
      <c r="G30" s="39"/>
    </row>
    <row r="31" customFormat="false" ht="12.75" hidden="false" customHeight="true" outlineLevel="0" collapsed="false">
      <c r="A31" s="23"/>
      <c r="B31" s="11"/>
      <c r="C31" s="11"/>
      <c r="D31" s="11"/>
      <c r="E31" s="11"/>
      <c r="F31" s="38"/>
      <c r="G31" s="39"/>
    </row>
    <row r="32" customFormat="false" ht="12.75" hidden="false" customHeight="true" outlineLevel="0" collapsed="false">
      <c r="A32" s="43"/>
      <c r="B32" s="11"/>
      <c r="C32" s="11"/>
      <c r="D32" s="11"/>
      <c r="E32" s="11"/>
      <c r="F32" s="38"/>
      <c r="G32" s="39"/>
    </row>
    <row r="33" customFormat="false" ht="17.9" hidden="false" customHeight="true" outlineLevel="0" collapsed="false">
      <c r="A33" s="44"/>
      <c r="B33" s="45" t="s">
        <v>32</v>
      </c>
      <c r="C33" s="45" t="s">
        <v>33</v>
      </c>
      <c r="D33" s="45" t="s">
        <v>34</v>
      </c>
      <c r="E33" s="46" t="s">
        <v>35</v>
      </c>
      <c r="F33" s="11"/>
      <c r="G33" s="47"/>
    </row>
    <row r="34" customFormat="false" ht="17.9" hidden="false" customHeight="true" outlineLevel="0" collapsed="false">
      <c r="A34" s="48" t="s">
        <v>36</v>
      </c>
      <c r="B34" s="49" t="n">
        <v>340</v>
      </c>
      <c r="C34" s="49" t="n">
        <v>400</v>
      </c>
      <c r="D34" s="49" t="n">
        <v>460</v>
      </c>
      <c r="E34" s="49" t="n">
        <v>520</v>
      </c>
      <c r="F34" s="11"/>
      <c r="G34" s="50"/>
    </row>
    <row r="35" customFormat="false" ht="17.9" hidden="false" customHeight="true" outlineLevel="0" collapsed="false">
      <c r="A35" s="48" t="s">
        <v>37</v>
      </c>
      <c r="B35" s="49" t="n">
        <v>3400</v>
      </c>
      <c r="C35" s="49" t="n">
        <v>5000</v>
      </c>
      <c r="D35" s="49" t="n">
        <v>5800</v>
      </c>
      <c r="E35" s="49" t="n">
        <v>6600</v>
      </c>
      <c r="F35" s="11"/>
      <c r="G35" s="50"/>
    </row>
    <row r="36" customFormat="false" ht="17.9" hidden="false" customHeight="true" outlineLevel="0" collapsed="false">
      <c r="A36" s="51" t="s">
        <v>38</v>
      </c>
      <c r="B36" s="52" t="n">
        <v>0</v>
      </c>
      <c r="C36" s="52" t="n">
        <v>0.2</v>
      </c>
      <c r="D36" s="52" t="n">
        <v>0.3</v>
      </c>
      <c r="E36" s="52" t="n">
        <v>0.3</v>
      </c>
      <c r="F36" s="11"/>
      <c r="G36" s="53"/>
    </row>
    <row r="37" customFormat="false" ht="12.75" hidden="false" customHeight="true" outlineLevel="0" collapsed="false">
      <c r="A37" s="38"/>
      <c r="B37" s="38"/>
      <c r="C37" s="38"/>
      <c r="D37" s="38"/>
      <c r="E37" s="38"/>
      <c r="F37" s="54"/>
      <c r="G37" s="55"/>
    </row>
    <row r="38" customFormat="false" ht="12.75" hidden="false" customHeight="true" outlineLevel="0" collapsed="false">
      <c r="A38" s="29"/>
      <c r="B38" s="29"/>
      <c r="C38" s="29"/>
      <c r="D38" s="29"/>
      <c r="E38" s="29"/>
      <c r="F38" s="29"/>
      <c r="G38" s="30"/>
    </row>
    <row r="39" customFormat="false" ht="12.75" hidden="false" customHeight="true" outlineLevel="0" collapsed="false">
      <c r="A39" s="56" t="s">
        <v>39</v>
      </c>
      <c r="B39" s="29"/>
      <c r="C39" s="29"/>
      <c r="D39" s="29"/>
      <c r="E39" s="29"/>
      <c r="F39" s="29"/>
      <c r="G39" s="30"/>
    </row>
    <row r="40" customFormat="false" ht="12.75" hidden="false" customHeight="true" outlineLevel="0" collapsed="false">
      <c r="A40" s="29"/>
      <c r="B40" s="29"/>
      <c r="C40" s="29"/>
      <c r="D40" s="29"/>
      <c r="E40" s="29"/>
      <c r="F40" s="29"/>
      <c r="G40" s="30"/>
    </row>
    <row r="41" customFormat="false" ht="16.85" hidden="false" customHeight="true" outlineLevel="0" collapsed="false">
      <c r="A41" s="23" t="s">
        <v>40</v>
      </c>
      <c r="B41" s="57"/>
      <c r="C41" s="58"/>
      <c r="D41" s="12"/>
      <c r="E41" s="57"/>
      <c r="F41" s="58"/>
      <c r="G41" s="30"/>
    </row>
    <row r="42" customFormat="false" ht="30.3" hidden="false" customHeight="true" outlineLevel="0" collapsed="false">
      <c r="A42" s="30" t="s">
        <v>41</v>
      </c>
      <c r="B42" s="57"/>
      <c r="C42" s="58"/>
      <c r="D42" s="12"/>
      <c r="E42" s="57"/>
      <c r="F42" s="58"/>
      <c r="G42" s="30"/>
    </row>
    <row r="43" customFormat="false" ht="29.75" hidden="false" customHeight="true" outlineLevel="0" collapsed="false">
      <c r="A43" s="59" t="s">
        <v>42</v>
      </c>
      <c r="B43" s="57"/>
      <c r="C43" s="58"/>
      <c r="D43" s="12"/>
      <c r="E43" s="57"/>
      <c r="F43" s="58"/>
      <c r="G43" s="30"/>
    </row>
    <row r="44" customFormat="false" ht="29.75" hidden="false" customHeight="true" outlineLevel="0" collapsed="false">
      <c r="A44" s="59" t="s">
        <v>43</v>
      </c>
      <c r="B44" s="57"/>
      <c r="C44" s="58"/>
      <c r="D44" s="12"/>
      <c r="E44" s="57"/>
      <c r="F44" s="58"/>
      <c r="G44" s="30"/>
    </row>
    <row r="45" customFormat="false" ht="17.4" hidden="false" customHeight="true" outlineLevel="0" collapsed="false">
      <c r="A45" s="30" t="s">
        <v>44</v>
      </c>
      <c r="B45" s="57"/>
      <c r="C45" s="58"/>
      <c r="D45" s="12"/>
      <c r="E45" s="57"/>
      <c r="F45" s="58"/>
      <c r="G45" s="30"/>
    </row>
    <row r="46" customFormat="false" ht="16.85" hidden="false" customHeight="true" outlineLevel="0" collapsed="false">
      <c r="A46" s="30" t="s">
        <v>45</v>
      </c>
      <c r="B46" s="57"/>
      <c r="C46" s="58"/>
      <c r="D46" s="12"/>
      <c r="E46" s="57"/>
      <c r="F46" s="58"/>
      <c r="G46" s="30"/>
    </row>
    <row r="47" customFormat="false" ht="13.6" hidden="false" customHeight="true" outlineLevel="0" collapsed="false">
      <c r="A47" s="60"/>
      <c r="B47" s="57"/>
      <c r="C47" s="58"/>
      <c r="D47" s="12"/>
      <c r="E47" s="57"/>
      <c r="F47" s="58"/>
      <c r="G47" s="30"/>
    </row>
    <row r="48" customFormat="false" ht="15.6" hidden="false" customHeight="true" outlineLevel="0" collapsed="false">
      <c r="A48" s="19" t="s">
        <v>46</v>
      </c>
      <c r="B48" s="61"/>
      <c r="C48" s="61"/>
      <c r="D48" s="62"/>
      <c r="E48" s="63"/>
      <c r="F48" s="63"/>
      <c r="G48" s="64"/>
    </row>
    <row r="49" customFormat="false" ht="16.1" hidden="false" customHeight="true" outlineLevel="0" collapsed="false">
      <c r="A49" s="65"/>
      <c r="B49" s="66"/>
      <c r="C49" s="66"/>
      <c r="D49" s="67"/>
      <c r="E49" s="63"/>
      <c r="F49" s="63"/>
      <c r="G49" s="64"/>
    </row>
    <row r="50" customFormat="false" ht="28.65" hidden="false" customHeight="true" outlineLevel="0" collapsed="false">
      <c r="A50" s="0"/>
      <c r="B50" s="68" t="s">
        <v>47</v>
      </c>
      <c r="C50" s="68"/>
      <c r="D50" s="69" t="s">
        <v>48</v>
      </c>
      <c r="E50" s="69" t="s">
        <v>49</v>
      </c>
      <c r="F50" s="13"/>
      <c r="G50" s="13"/>
      <c r="H50" s="60"/>
    </row>
    <row r="51" customFormat="false" ht="15.35" hidden="false" customHeight="true" outlineLevel="0" collapsed="false">
      <c r="A51" s="0"/>
      <c r="B51" s="70" t="s">
        <v>50</v>
      </c>
      <c r="C51" s="71" t="n">
        <v>1800</v>
      </c>
      <c r="D51" s="72" t="n">
        <f aca="false">(E52-E51)/(C52-C51)</f>
        <v>0.079446437724244</v>
      </c>
      <c r="E51" s="71" t="n">
        <v>340</v>
      </c>
      <c r="F51" s="13"/>
      <c r="G51" s="63"/>
      <c r="H51" s="64"/>
    </row>
    <row r="52" customFormat="false" ht="15.35" hidden="false" customHeight="true" outlineLevel="0" collapsed="false">
      <c r="A52" s="0"/>
      <c r="B52" s="70" t="s">
        <v>51</v>
      </c>
      <c r="C52" s="71" t="n">
        <v>5702</v>
      </c>
      <c r="D52" s="72" t="n">
        <f aca="false">(E53-E52)/(C53-C52)</f>
        <v>0.113522954091816</v>
      </c>
      <c r="E52" s="71" t="n">
        <v>650</v>
      </c>
      <c r="F52" s="13"/>
      <c r="G52" s="63"/>
      <c r="H52" s="64"/>
    </row>
    <row r="53" customFormat="false" ht="15.35" hidden="false" customHeight="true" outlineLevel="0" collapsed="false">
      <c r="A53" s="0"/>
      <c r="B53" s="70" t="s">
        <v>52</v>
      </c>
      <c r="C53" s="71" t="n">
        <v>9710</v>
      </c>
      <c r="D53" s="72" t="n">
        <f aca="false">(E54-E53)/(C54-C53)</f>
        <v>0.14070351758794</v>
      </c>
      <c r="E53" s="71" t="n">
        <v>1105</v>
      </c>
      <c r="F53" s="13"/>
      <c r="G53" s="63"/>
      <c r="H53" s="64"/>
    </row>
    <row r="54" customFormat="false" ht="15.35" hidden="false" customHeight="true" outlineLevel="0" collapsed="false">
      <c r="A54" s="0"/>
      <c r="B54" s="70" t="s">
        <v>53</v>
      </c>
      <c r="C54" s="71" t="n">
        <v>11700</v>
      </c>
      <c r="D54" s="72" t="n">
        <f aca="false">(E55-E54)/(C55-C54)</f>
        <v>0.155</v>
      </c>
      <c r="E54" s="71" t="n">
        <v>1385</v>
      </c>
      <c r="F54" s="13"/>
      <c r="G54" s="63"/>
      <c r="H54" s="64"/>
    </row>
    <row r="55" customFormat="false" ht="15.35" hidden="false" customHeight="true" outlineLevel="0" collapsed="false">
      <c r="A55" s="0"/>
      <c r="B55" s="70" t="s">
        <v>54</v>
      </c>
      <c r="C55" s="71" t="n">
        <v>13700</v>
      </c>
      <c r="D55" s="72" t="n">
        <f aca="false">(E56-E55)/(C56-C55)</f>
        <v>0.185</v>
      </c>
      <c r="E55" s="71" t="n">
        <v>1695</v>
      </c>
      <c r="F55" s="13"/>
      <c r="G55" s="63"/>
      <c r="H55" s="64"/>
    </row>
    <row r="56" customFormat="false" ht="15.35" hidden="false" customHeight="true" outlineLevel="0" collapsed="false">
      <c r="A56" s="0"/>
      <c r="B56" s="70" t="s">
        <v>55</v>
      </c>
      <c r="C56" s="71" t="n">
        <v>15700</v>
      </c>
      <c r="D56" s="72" t="n">
        <f aca="false">(E57-E56)/(C57-C56)</f>
        <v>0.2025</v>
      </c>
      <c r="E56" s="71" t="n">
        <v>2065</v>
      </c>
      <c r="F56" s="13"/>
      <c r="G56" s="63"/>
      <c r="H56" s="64"/>
    </row>
    <row r="57" customFormat="false" ht="15.35" hidden="false" customHeight="true" outlineLevel="0" collapsed="false">
      <c r="A57" s="0"/>
      <c r="B57" s="70" t="s">
        <v>56</v>
      </c>
      <c r="C57" s="71" t="n">
        <v>17700</v>
      </c>
      <c r="D57" s="72" t="n">
        <f aca="false">(E58-E57)/(C58-C57)</f>
        <v>0.215</v>
      </c>
      <c r="E57" s="71" t="n">
        <v>2470</v>
      </c>
      <c r="F57" s="13"/>
      <c r="G57" s="63"/>
      <c r="H57" s="64"/>
    </row>
    <row r="58" customFormat="false" ht="15.35" hidden="false" customHeight="true" outlineLevel="0" collapsed="false">
      <c r="A58" s="0"/>
      <c r="B58" s="70" t="s">
        <v>57</v>
      </c>
      <c r="C58" s="71" t="n">
        <v>19700</v>
      </c>
      <c r="D58" s="72" t="n">
        <f aca="false">(E59-E58)/(C59-C58)</f>
        <v>0.25</v>
      </c>
      <c r="E58" s="71" t="n">
        <v>2900</v>
      </c>
      <c r="F58" s="13"/>
      <c r="G58" s="63"/>
      <c r="H58" s="64"/>
    </row>
    <row r="59" customFormat="false" ht="14.85" hidden="false" customHeight="true" outlineLevel="0" collapsed="false">
      <c r="A59" s="0"/>
      <c r="B59" s="70" t="s">
        <v>58</v>
      </c>
      <c r="C59" s="71" t="n">
        <v>21700</v>
      </c>
      <c r="D59" s="73" t="s">
        <v>59</v>
      </c>
      <c r="E59" s="71" t="n">
        <v>3400</v>
      </c>
      <c r="F59" s="13"/>
      <c r="G59" s="63"/>
      <c r="H59" s="64"/>
    </row>
    <row r="60" customFormat="false" ht="13.6" hidden="false" customHeight="true" outlineLevel="0" collapsed="false">
      <c r="A60" s="11"/>
      <c r="B60" s="11"/>
      <c r="C60" s="11"/>
      <c r="D60" s="11"/>
      <c r="E60" s="13"/>
      <c r="F60" s="63"/>
      <c r="G60" s="64"/>
    </row>
    <row r="61" customFormat="false" ht="14.35" hidden="false" customHeight="true" outlineLevel="0" collapsed="false">
      <c r="A61" s="38"/>
      <c r="B61" s="38"/>
      <c r="C61" s="38"/>
      <c r="D61" s="38"/>
      <c r="E61" s="63"/>
      <c r="F61" s="63"/>
      <c r="G61" s="64"/>
    </row>
    <row r="62" customFormat="false" ht="14.35" hidden="false" customHeight="true" outlineLevel="0" collapsed="false">
      <c r="A62" s="38"/>
      <c r="B62" s="38"/>
      <c r="C62" s="38"/>
      <c r="D62" s="38"/>
      <c r="E62" s="63"/>
      <c r="F62" s="63"/>
      <c r="G62" s="64"/>
    </row>
    <row r="63" customFormat="false" ht="14.35" hidden="false" customHeight="true" outlineLevel="0" collapsed="false">
      <c r="A63" s="38"/>
      <c r="B63" s="74" t="s">
        <v>60</v>
      </c>
      <c r="C63" s="38"/>
      <c r="D63" s="38"/>
      <c r="E63" s="63"/>
      <c r="F63" s="63"/>
      <c r="G63" s="64"/>
    </row>
    <row r="64" customFormat="false" ht="14.85" hidden="false" customHeight="true" outlineLevel="0" collapsed="false">
      <c r="A64" s="38"/>
      <c r="B64" s="75"/>
      <c r="C64" s="76"/>
      <c r="D64" s="77" t="s">
        <v>61</v>
      </c>
      <c r="E64" s="78" t="s">
        <v>62</v>
      </c>
      <c r="F64" s="54"/>
      <c r="G64" s="55"/>
    </row>
    <row r="65" customFormat="false" ht="15.35" hidden="false" customHeight="true" outlineLevel="0" collapsed="false">
      <c r="A65" s="38"/>
      <c r="B65" s="75"/>
      <c r="C65" s="76"/>
      <c r="D65" s="79" t="n">
        <f aca="false">E65*D51</f>
        <v>0</v>
      </c>
      <c r="E65" s="80" t="n">
        <f aca="false">MIN(MAX($B$10-C51,0),C52-C51)</f>
        <v>0</v>
      </c>
      <c r="F65" s="54"/>
      <c r="G65" s="55"/>
    </row>
    <row r="66" customFormat="false" ht="15.35" hidden="false" customHeight="true" outlineLevel="0" collapsed="false">
      <c r="A66" s="38"/>
      <c r="B66" s="75"/>
      <c r="C66" s="76"/>
      <c r="D66" s="79" t="n">
        <f aca="false">E66*D52</f>
        <v>0</v>
      </c>
      <c r="E66" s="80" t="n">
        <f aca="false">MIN(MAX($B$10-C52,0),C53-C52)</f>
        <v>0</v>
      </c>
      <c r="F66" s="54"/>
      <c r="G66" s="55"/>
    </row>
    <row r="67" customFormat="false" ht="15.35" hidden="false" customHeight="true" outlineLevel="0" collapsed="false">
      <c r="A67" s="38"/>
      <c r="B67" s="75"/>
      <c r="C67" s="76"/>
      <c r="D67" s="79" t="n">
        <f aca="false">E67*D53</f>
        <v>0</v>
      </c>
      <c r="E67" s="80" t="n">
        <f aca="false">MIN(MAX($B$10-C53,0),C54-C53)</f>
        <v>0</v>
      </c>
      <c r="F67" s="54"/>
      <c r="G67" s="55"/>
    </row>
    <row r="68" customFormat="false" ht="15.35" hidden="false" customHeight="true" outlineLevel="0" collapsed="false">
      <c r="A68" s="38"/>
      <c r="B68" s="75"/>
      <c r="C68" s="76"/>
      <c r="D68" s="79" t="n">
        <f aca="false">E68*D54</f>
        <v>0</v>
      </c>
      <c r="E68" s="80" t="n">
        <f aca="false">MIN(MAX($B$10-C54,0),C55-C54)</f>
        <v>0</v>
      </c>
      <c r="F68" s="54"/>
      <c r="G68" s="55"/>
    </row>
    <row r="69" customFormat="false" ht="15.35" hidden="false" customHeight="true" outlineLevel="0" collapsed="false">
      <c r="A69" s="38"/>
      <c r="B69" s="75"/>
      <c r="C69" s="76"/>
      <c r="D69" s="79" t="n">
        <f aca="false">E69*D55</f>
        <v>0</v>
      </c>
      <c r="E69" s="80" t="n">
        <f aca="false">MIN(MAX($B$10-C55,0),C56-C55)</f>
        <v>0</v>
      </c>
      <c r="F69" s="54"/>
      <c r="G69" s="55"/>
    </row>
    <row r="70" customFormat="false" ht="15.35" hidden="false" customHeight="true" outlineLevel="0" collapsed="false">
      <c r="A70" s="38"/>
      <c r="B70" s="75"/>
      <c r="C70" s="76"/>
      <c r="D70" s="79" t="n">
        <f aca="false">E70*D56</f>
        <v>0</v>
      </c>
      <c r="E70" s="80" t="n">
        <f aca="false">MIN(MAX($B$10-C56,0),C57-C56)</f>
        <v>0</v>
      </c>
      <c r="F70" s="54"/>
      <c r="G70" s="55"/>
    </row>
    <row r="71" customFormat="false" ht="15.35" hidden="false" customHeight="true" outlineLevel="0" collapsed="false">
      <c r="A71" s="38"/>
      <c r="B71" s="75"/>
      <c r="C71" s="76"/>
      <c r="D71" s="79" t="n">
        <f aca="false">E71*D57</f>
        <v>0</v>
      </c>
      <c r="E71" s="80" t="n">
        <f aca="false">MIN(MAX($B$10-C57,0),C58-C57)</f>
        <v>0</v>
      </c>
      <c r="F71" s="54"/>
      <c r="G71" s="55"/>
    </row>
    <row r="72" customFormat="false" ht="15.35" hidden="false" customHeight="true" outlineLevel="0" collapsed="false">
      <c r="A72" s="38"/>
      <c r="B72" s="81"/>
      <c r="C72" s="82"/>
      <c r="D72" s="79" t="n">
        <f aca="false">E72*D58</f>
        <v>0</v>
      </c>
      <c r="E72" s="80" t="n">
        <f aca="false">MIN(MAX($B$10-C58,0),C59-C58)</f>
        <v>0</v>
      </c>
      <c r="F72" s="54"/>
      <c r="G72" s="55"/>
    </row>
    <row r="73" customFormat="false" ht="15.35" hidden="false" customHeight="true" outlineLevel="0" collapsed="false">
      <c r="A73" s="38"/>
      <c r="B73" s="83" t="s">
        <v>63</v>
      </c>
      <c r="C73" s="80"/>
      <c r="D73" s="79" t="n">
        <f aca="false">SUM(D65:D72)</f>
        <v>0</v>
      </c>
      <c r="E73" s="80"/>
      <c r="F73" s="38"/>
      <c r="G73" s="39"/>
    </row>
    <row r="74" customFormat="false" ht="15.35" hidden="false" customHeight="true" outlineLevel="0" collapsed="false">
      <c r="A74" s="38"/>
      <c r="B74" s="83" t="s">
        <v>64</v>
      </c>
      <c r="C74" s="80"/>
      <c r="D74" s="79" t="n">
        <f aca="false">D73+B34</f>
        <v>340</v>
      </c>
      <c r="E74" s="80"/>
      <c r="F74" s="54"/>
      <c r="G74" s="55"/>
    </row>
    <row r="75" customFormat="false" ht="14.85" hidden="false" customHeight="true" outlineLevel="0" collapsed="false">
      <c r="A75" s="38"/>
      <c r="B75" s="84" t="s">
        <v>65</v>
      </c>
      <c r="C75" s="85"/>
      <c r="D75" s="86" t="n">
        <f aca="false">MIN(D74,B35)</f>
        <v>340</v>
      </c>
      <c r="E75" s="85"/>
      <c r="F75" s="54"/>
      <c r="G75" s="55"/>
    </row>
    <row r="76" customFormat="false" ht="14.35" hidden="false" customHeight="true" outlineLevel="0" collapsed="false">
      <c r="A76" s="38"/>
      <c r="B76" s="38"/>
      <c r="C76" s="38"/>
      <c r="D76" s="38"/>
      <c r="E76" s="38"/>
      <c r="F76" s="54"/>
      <c r="G76" s="55"/>
    </row>
    <row r="77" customFormat="false" ht="14.35" hidden="false" customHeight="true" outlineLevel="0" collapsed="false">
      <c r="A77" s="38"/>
      <c r="B77" s="54"/>
      <c r="C77" s="54"/>
      <c r="D77" s="54"/>
      <c r="E77" s="38"/>
      <c r="F77" s="87"/>
      <c r="G77" s="88"/>
    </row>
    <row r="78" customFormat="false" ht="14.35" hidden="false" customHeight="true" outlineLevel="0" collapsed="false">
      <c r="A78" s="89"/>
      <c r="B78" s="90"/>
      <c r="C78" s="90"/>
      <c r="D78" s="90"/>
      <c r="E78" s="89"/>
      <c r="F78" s="89"/>
      <c r="G78" s="91"/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6">
    <mergeCell ref="A7:C7"/>
    <mergeCell ref="B8:C8"/>
    <mergeCell ref="B9:C9"/>
    <mergeCell ref="B10:C10"/>
    <mergeCell ref="A12:C12"/>
    <mergeCell ref="B50:C50"/>
  </mergeCells>
  <printOptions headings="false" gridLines="false" gridLinesSet="true" horizontalCentered="true" verticalCentered="true"/>
  <pageMargins left="0.39375" right="0.39375" top="0.355555555555555" bottom="0.355555555555555" header="0.118055555555556" footer="0.118055555555556"/>
  <pageSetup paperSize="1" scale="97" fitToWidth="1" fitToHeight="1" pageOrder="overThenDown" orientation="landscape" blackAndWhite="false" draft="false" cellComments="none" horizontalDpi="300" verticalDpi="300" copies="1"/>
  <headerFooter differentFirst="false" differentOddEven="false">
    <oddHeader>&amp;C&amp;K000000Frais de scolarité La Prairie - 2021-2022</oddHeader>
    <oddFooter>&amp;C&amp;K000000Page &amp;P</oddFooter>
  </headerFooter>
  <rowBreaks count="2" manualBreakCount="2">
    <brk id="24" man="true" max="16383" min="0"/>
    <brk id="48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LibreOffice/7.1.6.2$MacOSX_X86_64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2021-09-30T18:46:18Z</dcterms:modified>
  <cp:revision>34</cp:revision>
  <dc:subject/>
  <dc:title/>
</cp:coreProperties>
</file>